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5" yWindow="90" windowWidth="14985" windowHeight="7185" tabRatio="907"/>
  </bookViews>
  <sheets>
    <sheet name="Offer Summary" sheetId="7" r:id="rId1"/>
    <sheet name="Instructions" sheetId="25" r:id="rId2"/>
    <sheet name="Level A FTE 4yr 1-5,000 &amp; K-12 " sheetId="20" r:id="rId3"/>
    <sheet name="Level B FTE 4yr 5,001-15,000" sheetId="21" r:id="rId4"/>
    <sheet name="Level C FTE 4yr 15,001-25,000" sheetId="22" r:id="rId5"/>
    <sheet name="Level D FTE 4yr 25,001-35,000" sheetId="23" r:id="rId6"/>
    <sheet name="Level E FTE 4yr 35,001+" sheetId="24" r:id="rId7"/>
    <sheet name="Sheet1" sheetId="6" state="hidden" r:id="rId8"/>
  </sheets>
  <calcPr calcId="145621"/>
</workbook>
</file>

<file path=xl/calcChain.xml><?xml version="1.0" encoding="utf-8"?>
<calcChain xmlns="http://schemas.openxmlformats.org/spreadsheetml/2006/main">
  <c r="B62" i="24" l="1"/>
  <c r="B25" i="24"/>
  <c r="B62" i="23"/>
  <c r="B25" i="23"/>
  <c r="B62" i="22"/>
  <c r="B25" i="22"/>
  <c r="B62" i="21"/>
  <c r="B25" i="21"/>
  <c r="B25" i="20"/>
  <c r="C25" i="20"/>
  <c r="H25" i="20"/>
  <c r="I25" i="20"/>
  <c r="D34" i="20"/>
  <c r="E34" i="20"/>
  <c r="F34" i="20"/>
  <c r="G34" i="20"/>
  <c r="J34" i="20"/>
  <c r="K34" i="20"/>
  <c r="L34" i="20"/>
  <c r="M34" i="20"/>
  <c r="P34" i="20"/>
  <c r="Q34" i="20"/>
  <c r="R34" i="20"/>
  <c r="S34" i="20"/>
  <c r="D35" i="20"/>
  <c r="E35" i="20"/>
  <c r="F35" i="20"/>
  <c r="G35" i="20"/>
  <c r="J35" i="20"/>
  <c r="K35" i="20"/>
  <c r="L35" i="20"/>
  <c r="M35" i="20"/>
  <c r="P35" i="20"/>
  <c r="Q35" i="20"/>
  <c r="R35" i="20"/>
  <c r="S35" i="20"/>
  <c r="V35" i="20"/>
  <c r="W35" i="20"/>
  <c r="X35" i="20"/>
  <c r="Y35" i="20"/>
  <c r="D36" i="20"/>
  <c r="E36" i="20"/>
  <c r="F36" i="20"/>
  <c r="G36" i="20"/>
  <c r="J36" i="20"/>
  <c r="K36" i="20"/>
  <c r="L36" i="20"/>
  <c r="M36" i="20"/>
  <c r="P36" i="20"/>
  <c r="Q36" i="20"/>
  <c r="R36" i="20"/>
  <c r="S36" i="20"/>
  <c r="V36" i="20"/>
  <c r="W36" i="20"/>
  <c r="X36" i="20"/>
  <c r="Y36" i="20"/>
  <c r="D37" i="20"/>
  <c r="E37" i="20"/>
  <c r="F37" i="20"/>
  <c r="G37" i="20"/>
  <c r="J37" i="20"/>
  <c r="K37" i="20"/>
  <c r="L37" i="20"/>
  <c r="M37" i="20"/>
  <c r="P37" i="20"/>
  <c r="Q37" i="20"/>
  <c r="R37" i="20"/>
  <c r="S37" i="20"/>
  <c r="V37" i="20"/>
  <c r="W37" i="20"/>
  <c r="X37" i="20"/>
  <c r="Y37" i="20"/>
  <c r="D38" i="20"/>
  <c r="E38" i="20"/>
  <c r="F38" i="20"/>
  <c r="G38" i="20"/>
  <c r="J38" i="20"/>
  <c r="K38" i="20"/>
  <c r="L38" i="20"/>
  <c r="M38" i="20"/>
  <c r="P38" i="20"/>
  <c r="Q38" i="20"/>
  <c r="R38" i="20"/>
  <c r="S38" i="20"/>
  <c r="V38" i="20"/>
  <c r="W38" i="20"/>
  <c r="X38" i="20"/>
  <c r="Y38" i="20"/>
  <c r="D39" i="20"/>
  <c r="E39" i="20"/>
  <c r="F39" i="20"/>
  <c r="G39" i="20"/>
  <c r="J39" i="20"/>
  <c r="K39" i="20"/>
  <c r="L39" i="20"/>
  <c r="M39" i="20"/>
  <c r="D40" i="20"/>
  <c r="E40" i="20"/>
  <c r="F40" i="20"/>
  <c r="G40" i="20"/>
  <c r="J40" i="20"/>
  <c r="K40" i="20"/>
  <c r="L40" i="20"/>
  <c r="M40" i="20"/>
  <c r="P40" i="20"/>
  <c r="Q40" i="20"/>
  <c r="R40" i="20"/>
  <c r="S40" i="20"/>
  <c r="V40" i="20"/>
  <c r="W40" i="20"/>
  <c r="X40" i="20"/>
  <c r="Y40" i="20"/>
  <c r="D41" i="20"/>
  <c r="E41" i="20"/>
  <c r="F41" i="20"/>
  <c r="G41" i="20"/>
  <c r="J41" i="20"/>
  <c r="K41" i="20"/>
  <c r="L41" i="20"/>
  <c r="M41" i="20"/>
  <c r="D42" i="20"/>
  <c r="E42" i="20"/>
  <c r="F42" i="20"/>
  <c r="G42" i="20"/>
  <c r="J42" i="20"/>
  <c r="K42" i="20"/>
  <c r="L42" i="20"/>
  <c r="M42" i="20"/>
  <c r="D43" i="20"/>
  <c r="E43" i="20"/>
  <c r="F43" i="20"/>
  <c r="G43" i="20"/>
  <c r="J43" i="20"/>
  <c r="K43" i="20"/>
  <c r="L43" i="20"/>
  <c r="M43" i="20"/>
  <c r="P43" i="20"/>
  <c r="Q43" i="20"/>
  <c r="R43" i="20"/>
  <c r="S43" i="20"/>
  <c r="V43" i="20"/>
  <c r="W43" i="20"/>
  <c r="X43" i="20"/>
  <c r="Y43" i="20"/>
  <c r="D44" i="20"/>
  <c r="E44" i="20"/>
  <c r="F44" i="20"/>
  <c r="G44" i="20"/>
  <c r="J44" i="20"/>
  <c r="K44" i="20"/>
  <c r="L44" i="20"/>
  <c r="M44" i="20"/>
  <c r="P44" i="20"/>
  <c r="Q44" i="20"/>
  <c r="R44" i="20"/>
  <c r="S44" i="20"/>
  <c r="V44" i="20"/>
  <c r="W44" i="20"/>
  <c r="X44" i="20"/>
  <c r="Y44" i="20"/>
  <c r="D45" i="20"/>
  <c r="E45" i="20"/>
  <c r="F45" i="20"/>
  <c r="G45" i="20"/>
  <c r="J45" i="20"/>
  <c r="K45" i="20"/>
  <c r="L45" i="20"/>
  <c r="M45" i="20"/>
  <c r="D46" i="20"/>
  <c r="E46" i="20"/>
  <c r="F46" i="20"/>
  <c r="G46" i="20"/>
  <c r="J46" i="20"/>
  <c r="K46" i="20"/>
  <c r="L46" i="20"/>
  <c r="M46" i="20"/>
  <c r="P46" i="20"/>
  <c r="Q46" i="20"/>
  <c r="R46" i="20"/>
  <c r="S46" i="20"/>
  <c r="V46" i="20"/>
  <c r="W46" i="20"/>
  <c r="X46" i="20"/>
  <c r="Y46" i="20"/>
  <c r="D47" i="20"/>
  <c r="E47" i="20"/>
  <c r="F47" i="20"/>
  <c r="G47" i="20"/>
  <c r="J47" i="20"/>
  <c r="K47" i="20"/>
  <c r="L47" i="20"/>
  <c r="M47" i="20"/>
  <c r="P47" i="20"/>
  <c r="Q47" i="20"/>
  <c r="R47" i="20"/>
  <c r="S47" i="20"/>
  <c r="V47" i="20"/>
  <c r="W47" i="20"/>
  <c r="X47" i="20"/>
  <c r="Y47" i="20"/>
  <c r="D48" i="20"/>
  <c r="E48" i="20"/>
  <c r="F48" i="20"/>
  <c r="G48" i="20"/>
  <c r="J48" i="20"/>
  <c r="K48" i="20"/>
  <c r="L48" i="20"/>
  <c r="M48" i="20"/>
  <c r="P48" i="20"/>
  <c r="Q48" i="20"/>
  <c r="R48" i="20"/>
  <c r="S48" i="20"/>
  <c r="V48" i="20"/>
  <c r="W48" i="20"/>
  <c r="X48" i="20"/>
  <c r="Y48" i="20"/>
  <c r="D49" i="20"/>
  <c r="E49" i="20"/>
  <c r="F49" i="20"/>
  <c r="G49" i="20"/>
  <c r="J49" i="20"/>
  <c r="K49" i="20"/>
  <c r="L49" i="20"/>
  <c r="M49" i="20"/>
  <c r="P49" i="20"/>
  <c r="Q49" i="20"/>
  <c r="R49" i="20"/>
  <c r="S49" i="20"/>
  <c r="V49" i="20"/>
  <c r="W49" i="20"/>
  <c r="X49" i="20"/>
  <c r="Y49" i="20"/>
  <c r="D50" i="20"/>
  <c r="E50" i="20"/>
  <c r="F50" i="20"/>
  <c r="G50" i="20"/>
  <c r="J50" i="20"/>
  <c r="K50" i="20"/>
  <c r="L50" i="20"/>
  <c r="M50" i="20"/>
  <c r="P50" i="20"/>
  <c r="Q50" i="20"/>
  <c r="R50" i="20"/>
  <c r="S50" i="20"/>
  <c r="V50" i="20"/>
  <c r="W50" i="20"/>
  <c r="X50" i="20"/>
  <c r="Y50" i="20"/>
  <c r="D51" i="20"/>
  <c r="E51" i="20"/>
  <c r="F51" i="20"/>
  <c r="G51" i="20"/>
  <c r="J51" i="20"/>
  <c r="K51" i="20"/>
  <c r="L51" i="20"/>
  <c r="M51" i="20"/>
  <c r="P51" i="20"/>
  <c r="Q51" i="20"/>
  <c r="R51" i="20"/>
  <c r="S51" i="20"/>
  <c r="V51" i="20"/>
  <c r="W51" i="20"/>
  <c r="X51" i="20"/>
  <c r="Y51" i="20"/>
  <c r="D52" i="20"/>
  <c r="E52" i="20"/>
  <c r="F52" i="20"/>
  <c r="G52" i="20"/>
  <c r="J52" i="20"/>
  <c r="K52" i="20"/>
  <c r="L52" i="20"/>
  <c r="M52" i="20"/>
  <c r="P52" i="20"/>
  <c r="Q52" i="20"/>
  <c r="R52" i="20"/>
  <c r="S52" i="20"/>
  <c r="V52" i="20"/>
  <c r="W52" i="20"/>
  <c r="X52" i="20"/>
  <c r="Y52" i="20"/>
  <c r="D53" i="20"/>
  <c r="E53" i="20"/>
  <c r="F53" i="20"/>
  <c r="G53" i="20"/>
  <c r="J53" i="20"/>
  <c r="K53" i="20"/>
  <c r="L53" i="20"/>
  <c r="M53" i="20"/>
  <c r="P53" i="20"/>
  <c r="Q53" i="20"/>
  <c r="R53" i="20"/>
  <c r="S53" i="20"/>
  <c r="V53" i="20"/>
  <c r="W53" i="20"/>
  <c r="X53" i="20"/>
  <c r="Y53" i="20"/>
  <c r="D54" i="20"/>
  <c r="E54" i="20"/>
  <c r="F54" i="20"/>
  <c r="G54" i="20"/>
  <c r="J54" i="20"/>
  <c r="K54" i="20"/>
  <c r="L54" i="20"/>
  <c r="M54" i="20"/>
  <c r="P54" i="20"/>
  <c r="Q54" i="20"/>
  <c r="R54" i="20"/>
  <c r="S54" i="20"/>
  <c r="V54" i="20"/>
  <c r="W54" i="20"/>
  <c r="X54" i="20"/>
  <c r="Y54" i="20"/>
  <c r="D55" i="20"/>
  <c r="E55" i="20"/>
  <c r="F55" i="20"/>
  <c r="G55" i="20"/>
  <c r="J55" i="20"/>
  <c r="K55" i="20"/>
  <c r="L55" i="20"/>
  <c r="M55" i="20"/>
  <c r="P55" i="20"/>
  <c r="Q55" i="20"/>
  <c r="R55" i="20"/>
  <c r="S55" i="20"/>
  <c r="V55" i="20"/>
  <c r="W55" i="20"/>
  <c r="X55" i="20"/>
  <c r="Y55" i="20"/>
  <c r="D56" i="20"/>
  <c r="E56" i="20"/>
  <c r="F56" i="20"/>
  <c r="G56" i="20"/>
  <c r="J56" i="20"/>
  <c r="K56" i="20"/>
  <c r="L56" i="20"/>
  <c r="M56" i="20"/>
  <c r="P56" i="20"/>
  <c r="Q56" i="20"/>
  <c r="R56" i="20"/>
  <c r="S56" i="20"/>
  <c r="V56" i="20"/>
  <c r="W56" i="20"/>
  <c r="X56" i="20"/>
  <c r="Y56" i="20"/>
  <c r="D57" i="20"/>
  <c r="E57" i="20"/>
  <c r="F57" i="20"/>
  <c r="G57" i="20"/>
  <c r="J57" i="20"/>
  <c r="K57" i="20"/>
  <c r="L57" i="20"/>
  <c r="M57" i="20"/>
  <c r="P57" i="20"/>
  <c r="Q57" i="20"/>
  <c r="R57" i="20"/>
  <c r="S57" i="20"/>
  <c r="V57" i="20"/>
  <c r="W57" i="20"/>
  <c r="X57" i="20"/>
  <c r="Y57" i="20"/>
  <c r="D58" i="20"/>
  <c r="E58" i="20"/>
  <c r="F58" i="20"/>
  <c r="G58" i="20"/>
  <c r="J58" i="20"/>
  <c r="K58" i="20"/>
  <c r="L58" i="20"/>
  <c r="M58" i="20"/>
  <c r="P58" i="20"/>
  <c r="Q58" i="20"/>
  <c r="R58" i="20"/>
  <c r="S58" i="20"/>
  <c r="V58" i="20"/>
  <c r="W58" i="20"/>
  <c r="X58" i="20"/>
  <c r="Y58" i="20"/>
  <c r="D59" i="20"/>
  <c r="E59" i="20"/>
  <c r="F59" i="20"/>
  <c r="G59" i="20"/>
  <c r="J59" i="20"/>
  <c r="K59" i="20"/>
  <c r="L59" i="20"/>
  <c r="M59" i="20"/>
  <c r="P59" i="20"/>
  <c r="Q59" i="20"/>
  <c r="R59" i="20"/>
  <c r="S59" i="20"/>
  <c r="V59" i="20"/>
  <c r="W59" i="20"/>
  <c r="X59" i="20"/>
  <c r="Y59" i="20"/>
  <c r="D60" i="20"/>
  <c r="E60" i="20"/>
  <c r="F60" i="20"/>
  <c r="G60" i="20"/>
  <c r="J60" i="20"/>
  <c r="K60" i="20"/>
  <c r="L60" i="20"/>
  <c r="M60" i="20"/>
  <c r="P60" i="20"/>
  <c r="Q60" i="20"/>
  <c r="R60" i="20"/>
  <c r="S60" i="20"/>
  <c r="V60" i="20"/>
  <c r="W60" i="20"/>
  <c r="X60" i="20"/>
  <c r="Y60" i="20"/>
  <c r="D61" i="20"/>
  <c r="E61" i="20"/>
  <c r="F61" i="20"/>
  <c r="G61" i="20"/>
  <c r="J61" i="20"/>
  <c r="K61" i="20"/>
  <c r="L61" i="20"/>
  <c r="M61" i="20"/>
  <c r="P61" i="20"/>
  <c r="Q61" i="20"/>
  <c r="R61" i="20"/>
  <c r="S61" i="20"/>
  <c r="B62" i="20"/>
  <c r="C62" i="20"/>
  <c r="F62" i="20"/>
  <c r="H62" i="20"/>
  <c r="I62" i="20"/>
  <c r="Y62" i="20" l="1"/>
  <c r="R62" i="20"/>
  <c r="X62" i="20"/>
  <c r="L62" i="20"/>
  <c r="V62" i="20"/>
  <c r="M62" i="20"/>
  <c r="Q62" i="20"/>
  <c r="K62" i="20"/>
  <c r="W62" i="20"/>
  <c r="E62" i="20"/>
  <c r="J62" i="20"/>
  <c r="P62" i="20"/>
  <c r="D62" i="20"/>
  <c r="S62" i="20"/>
  <c r="G62" i="20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45" i="6"/>
  <c r="F33" i="6"/>
  <c r="F34" i="6"/>
  <c r="F35" i="6"/>
  <c r="F36" i="6"/>
  <c r="F37" i="6"/>
  <c r="F38" i="6"/>
  <c r="F39" i="6"/>
  <c r="F40" i="6"/>
  <c r="F41" i="6"/>
  <c r="F32" i="6"/>
  <c r="E33" i="6"/>
  <c r="E34" i="6"/>
  <c r="E35" i="6"/>
  <c r="E36" i="6"/>
  <c r="E37" i="6"/>
  <c r="E38" i="6"/>
  <c r="E39" i="6"/>
  <c r="E40" i="6"/>
  <c r="E41" i="6"/>
  <c r="E3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45" i="6"/>
  <c r="D33" i="6"/>
  <c r="D34" i="6"/>
  <c r="D35" i="6"/>
  <c r="D36" i="6"/>
  <c r="D37" i="6"/>
  <c r="D38" i="6"/>
  <c r="D39" i="6"/>
  <c r="D40" i="6"/>
  <c r="D41" i="6"/>
  <c r="D32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45" i="6"/>
  <c r="C33" i="6"/>
  <c r="C34" i="6"/>
  <c r="C35" i="6"/>
  <c r="C36" i="6"/>
  <c r="C37" i="6"/>
  <c r="C38" i="6"/>
  <c r="C39" i="6"/>
  <c r="C40" i="6"/>
  <c r="C41" i="6"/>
  <c r="C32" i="6"/>
  <c r="K29" i="6"/>
  <c r="B29" i="6"/>
  <c r="AI28" i="6"/>
  <c r="AI29" i="6"/>
  <c r="AF28" i="6"/>
  <c r="AH29" i="6"/>
  <c r="AC28" i="6"/>
  <c r="AC29" i="6"/>
  <c r="Z28" i="6"/>
  <c r="Z29" i="6"/>
  <c r="W28" i="6"/>
  <c r="W29" i="6"/>
  <c r="T28" i="6"/>
  <c r="T29" i="6"/>
  <c r="Q28" i="6"/>
  <c r="Q29" i="6"/>
  <c r="N28" i="6"/>
  <c r="N29" i="6"/>
  <c r="H28" i="6"/>
  <c r="H29" i="6"/>
  <c r="E28" i="6"/>
  <c r="E29" i="6"/>
  <c r="B28" i="6"/>
  <c r="AL27" i="6"/>
  <c r="AK27" i="6"/>
  <c r="AH27" i="6"/>
  <c r="AB27" i="6"/>
  <c r="AM27" i="6"/>
  <c r="V27" i="6"/>
  <c r="G27" i="6"/>
  <c r="D27" i="6"/>
  <c r="AL26" i="6"/>
  <c r="AK26" i="6"/>
  <c r="AH26" i="6"/>
  <c r="AE26" i="6"/>
  <c r="Y26" i="6"/>
  <c r="S26" i="6"/>
  <c r="P26" i="6"/>
  <c r="M26" i="6"/>
  <c r="AM26" i="6"/>
  <c r="AL25" i="6"/>
  <c r="AB25" i="6"/>
  <c r="D25" i="6"/>
  <c r="AL24" i="6"/>
  <c r="AK24" i="6"/>
  <c r="AH24" i="6"/>
  <c r="Y24" i="6"/>
  <c r="V24" i="6"/>
  <c r="M24" i="6"/>
  <c r="J24" i="6"/>
  <c r="G24" i="6"/>
  <c r="D24" i="6"/>
  <c r="AM24" i="6"/>
  <c r="AL23" i="6"/>
  <c r="AB23" i="6"/>
  <c r="D23" i="6"/>
  <c r="AL22" i="6"/>
  <c r="G22" i="6"/>
  <c r="D22" i="6"/>
  <c r="AM22" i="6"/>
  <c r="AL21" i="6"/>
  <c r="AK21" i="6"/>
  <c r="AH21" i="6"/>
  <c r="AE21" i="6"/>
  <c r="Y21" i="6"/>
  <c r="M21" i="6"/>
  <c r="M28" i="6"/>
  <c r="G21" i="6"/>
  <c r="D21" i="6"/>
  <c r="AL20" i="6"/>
  <c r="D20" i="6"/>
  <c r="AM20" i="6"/>
  <c r="AL19" i="6"/>
  <c r="AK19" i="6"/>
  <c r="AH19" i="6"/>
  <c r="Y19" i="6"/>
  <c r="J19" i="6"/>
  <c r="G19" i="6"/>
  <c r="D19" i="6"/>
  <c r="AM19" i="6"/>
  <c r="AM18" i="6"/>
  <c r="AL18" i="6"/>
  <c r="D18" i="6"/>
  <c r="AL17" i="6"/>
  <c r="D17" i="6"/>
  <c r="AM17" i="6"/>
  <c r="AL16" i="6"/>
  <c r="AK16" i="6"/>
  <c r="AH16" i="6"/>
  <c r="V16" i="6"/>
  <c r="S16" i="6"/>
  <c r="D16" i="6"/>
  <c r="AM15" i="6"/>
  <c r="AL15" i="6"/>
  <c r="D15" i="6"/>
  <c r="AL14" i="6"/>
  <c r="AK14" i="6"/>
  <c r="AE14" i="6"/>
  <c r="Y14" i="6"/>
  <c r="S14" i="6"/>
  <c r="P14" i="6"/>
  <c r="J14" i="6"/>
  <c r="G14" i="6"/>
  <c r="D14" i="6"/>
  <c r="AL13" i="6"/>
  <c r="Y13" i="6"/>
  <c r="P13" i="6"/>
  <c r="D13" i="6"/>
  <c r="AL12" i="6"/>
  <c r="AK12" i="6"/>
  <c r="AH12" i="6"/>
  <c r="Y12" i="6"/>
  <c r="G12" i="6"/>
  <c r="D12" i="6"/>
  <c r="AL11" i="6"/>
  <c r="AK11" i="6"/>
  <c r="AH11" i="6"/>
  <c r="AE11" i="6"/>
  <c r="Y11" i="6"/>
  <c r="V11" i="6"/>
  <c r="S11" i="6"/>
  <c r="P11" i="6"/>
  <c r="J11" i="6"/>
  <c r="J28" i="6"/>
  <c r="G11" i="6"/>
  <c r="D11" i="6"/>
  <c r="AM11" i="6"/>
  <c r="AL10" i="6"/>
  <c r="AE10" i="6"/>
  <c r="AE28" i="6"/>
  <c r="Y10" i="6"/>
  <c r="P10" i="6"/>
  <c r="AM10" i="6"/>
  <c r="AL9" i="6"/>
  <c r="AK9" i="6"/>
  <c r="AM9" i="6"/>
  <c r="AH9" i="6"/>
  <c r="AL8" i="6"/>
  <c r="AK8" i="6"/>
  <c r="AH8" i="6"/>
  <c r="P8" i="6"/>
  <c r="G8" i="6"/>
  <c r="D8" i="6"/>
  <c r="AL7" i="6"/>
  <c r="AK7" i="6"/>
  <c r="AH7" i="6"/>
  <c r="AH28" i="6"/>
  <c r="Y7" i="6"/>
  <c r="V7" i="6"/>
  <c r="D7" i="6"/>
  <c r="AM6" i="6"/>
  <c r="AL6" i="6"/>
  <c r="D6" i="6"/>
  <c r="AL5" i="6"/>
  <c r="AK5" i="6"/>
  <c r="V5" i="6"/>
  <c r="D5" i="6"/>
  <c r="AL4" i="6"/>
  <c r="Y4" i="6"/>
  <c r="Y28" i="6"/>
  <c r="S4" i="6"/>
  <c r="S28" i="6"/>
  <c r="AL3" i="6"/>
  <c r="AK3" i="6"/>
  <c r="V3" i="6"/>
  <c r="V28" i="6"/>
  <c r="AM5" i="6"/>
  <c r="AM21" i="6"/>
  <c r="AB28" i="6"/>
  <c r="D28" i="6"/>
  <c r="AK28" i="6"/>
  <c r="AM8" i="6"/>
  <c r="AM12" i="6"/>
  <c r="G28" i="6"/>
  <c r="F29" i="6"/>
  <c r="AM3" i="6"/>
  <c r="AM4" i="6"/>
  <c r="AL28" i="6"/>
  <c r="AM7" i="6"/>
  <c r="P28" i="6"/>
  <c r="AM13" i="6"/>
  <c r="AM14" i="6"/>
  <c r="AM16" i="6"/>
  <c r="AM23" i="6"/>
  <c r="AM25" i="6"/>
  <c r="D29" i="6"/>
  <c r="AF29" i="6"/>
  <c r="AJ29" i="6"/>
  <c r="AM28" i="6"/>
</calcChain>
</file>

<file path=xl/sharedStrings.xml><?xml version="1.0" encoding="utf-8"?>
<sst xmlns="http://schemas.openxmlformats.org/spreadsheetml/2006/main" count="888" uniqueCount="179">
  <si>
    <t>Press</t>
  </si>
  <si>
    <t>OSO</t>
  </si>
  <si>
    <t>FSO</t>
  </si>
  <si>
    <t>CSO</t>
  </si>
  <si>
    <t>HKSO</t>
  </si>
  <si>
    <t>FLASO</t>
  </si>
  <si>
    <t>CALSO</t>
  </si>
  <si>
    <t>ESO</t>
  </si>
  <si>
    <t>PPSO</t>
  </si>
  <si>
    <t>MSO</t>
  </si>
  <si>
    <t>CHICAGO</t>
  </si>
  <si>
    <t>TOTAL</t>
  </si>
  <si>
    <t>Module</t>
  </si>
  <si>
    <t>Anthropology</t>
  </si>
  <si>
    <t>Archaeology</t>
  </si>
  <si>
    <t>Biology</t>
  </si>
  <si>
    <t>Business and Management</t>
  </si>
  <si>
    <t>Classical Studies</t>
  </si>
  <si>
    <t>Economics and Finance</t>
  </si>
  <si>
    <t>Education</t>
  </si>
  <si>
    <t>Film, Television, &amp; Radio</t>
  </si>
  <si>
    <t>History</t>
  </si>
  <si>
    <t>Law</t>
  </si>
  <si>
    <t>Linguistics</t>
  </si>
  <si>
    <t>Literature</t>
  </si>
  <si>
    <t>Mathematics</t>
  </si>
  <si>
    <t>Music</t>
  </si>
  <si>
    <t>Neuroscience</t>
  </si>
  <si>
    <t>Palliative Care</t>
  </si>
  <si>
    <t>Philosophy</t>
  </si>
  <si>
    <t>Physics</t>
  </si>
  <si>
    <t>Political Science</t>
  </si>
  <si>
    <t>Psychology</t>
  </si>
  <si>
    <t>Public Health &amp; Epidemiology</t>
  </si>
  <si>
    <t>Religion</t>
  </si>
  <si>
    <t>Social Work</t>
  </si>
  <si>
    <t>Society &amp; Culture</t>
  </si>
  <si>
    <t>Sociology</t>
  </si>
  <si>
    <t>OSO India</t>
  </si>
  <si>
    <t>MODULES</t>
  </si>
  <si>
    <t>Frontlist titles added in 2012</t>
  </si>
  <si>
    <t>Average Price per Title</t>
  </si>
  <si>
    <t>Total Module Price</t>
  </si>
  <si>
    <t>2013 Titles</t>
  </si>
  <si>
    <t>FL Titles to be added in 2013</t>
  </si>
  <si>
    <t>Average Price per FL Title</t>
  </si>
  <si>
    <t>BL Titles to be added in 2013</t>
  </si>
  <si>
    <t>Average Price per BL Title</t>
  </si>
  <si>
    <t>Number of Titles (per module)</t>
  </si>
  <si>
    <t>Average price per Title</t>
  </si>
  <si>
    <t>Title Count 2012</t>
  </si>
  <si>
    <t>Title Count 2013</t>
  </si>
  <si>
    <t>Title Count 2011</t>
  </si>
  <si>
    <t>Policy Press</t>
  </si>
  <si>
    <t>Oxford University Press</t>
  </si>
  <si>
    <t>The American University in Cairo Press</t>
  </si>
  <si>
    <t>University of California Press</t>
  </si>
  <si>
    <t>Edinburgh University Press</t>
  </si>
  <si>
    <t>University Press of Florida</t>
  </si>
  <si>
    <t>Fordham University Press</t>
  </si>
  <si>
    <t>Hong Kong University Press</t>
  </si>
  <si>
    <t>The University Press of Kentucky</t>
  </si>
  <si>
    <t>Manchester University Press</t>
  </si>
  <si>
    <t>The University of Chicago Press</t>
  </si>
  <si>
    <t>Oxford</t>
  </si>
  <si>
    <t>Fordham</t>
  </si>
  <si>
    <t>Cairo</t>
  </si>
  <si>
    <t>Hong Kong</t>
  </si>
  <si>
    <t>Florida</t>
  </si>
  <si>
    <t>Kentucky</t>
  </si>
  <si>
    <t>Edinburgh</t>
  </si>
  <si>
    <t>California</t>
  </si>
  <si>
    <t xml:space="preserve">Policy </t>
  </si>
  <si>
    <t>Manchester</t>
  </si>
  <si>
    <t>Chicago</t>
  </si>
  <si>
    <t>Complete 2013 Collection</t>
  </si>
  <si>
    <t>Complete 2012 Collection</t>
  </si>
  <si>
    <t>Complete 2011 Collection</t>
  </si>
  <si>
    <t xml:space="preserve">2013 Uploads (Pick Your Press or Pick your Subject) </t>
  </si>
  <si>
    <t>Full 2013 Uploads (all presses, all subjects)</t>
  </si>
  <si>
    <t xml:space="preserve">2011 and 2012 Uploads  (Pick Your Press or Pick your Subject) </t>
  </si>
  <si>
    <t>Full 2011 Uploads or Full 2012 Uploads (all presses, all subjects)</t>
  </si>
  <si>
    <t>Pick Your Collections by Press</t>
  </si>
  <si>
    <t>Purchase Annual Complete Collections - All Presses and All Subjects</t>
  </si>
  <si>
    <t>Level A List Price</t>
  </si>
  <si>
    <t>University Press Scholarship Online - Level B    (4-Year colleges with FTEs of 5001-15,000; 2-Year colleges with FTEs of 10,000+)</t>
  </si>
  <si>
    <t>Level B List Price</t>
  </si>
  <si>
    <t>Pricing Tiers</t>
  </si>
  <si>
    <t>Level A</t>
  </si>
  <si>
    <t>Level B</t>
  </si>
  <si>
    <t>Level C</t>
  </si>
  <si>
    <t>Level D</t>
  </si>
  <si>
    <t>Level E</t>
  </si>
  <si>
    <t>2-Year colleges with FTEs of 1-10,000</t>
  </si>
  <si>
    <t>4-Year colleges with FTEs of 1-5,000</t>
  </si>
  <si>
    <t>2-Year colleges with FTEs of 10,000+</t>
  </si>
  <si>
    <t>4-Year colleges with FTEs of 5001-15,000</t>
  </si>
  <si>
    <t>4-Year colleges with FTEs of 15,001-25,000</t>
  </si>
  <si>
    <t>4-Year colleges with FTEs of 25,001-35,000</t>
  </si>
  <si>
    <t>4-Year colleges with FTEs of 35,000+</t>
  </si>
  <si>
    <t>Level C List Price</t>
  </si>
  <si>
    <t>University Press Scholarship Online - Level D    (4-Year colleges with FTEs of 25,001-35,000)</t>
  </si>
  <si>
    <t>Level D List Price</t>
  </si>
  <si>
    <t>Level E List Price</t>
  </si>
  <si>
    <t>University Press Scholarship Online - Level C    (4-Year colleges with FTEs of 15,000-25,000)</t>
  </si>
  <si>
    <t>University Press Scholarship Online - Level E    (4-Year colleges with FTEs of 35,001+)</t>
  </si>
  <si>
    <t>16 Participating Publishers as of 11/1/2013</t>
  </si>
  <si>
    <t>28 Subjects</t>
  </si>
  <si>
    <t>Computer Science</t>
  </si>
  <si>
    <t>Environmental Science</t>
  </si>
  <si>
    <t>Liverpool</t>
  </si>
  <si>
    <t>Mississippi</t>
  </si>
  <si>
    <t>Information Science</t>
  </si>
  <si>
    <t>MIT</t>
  </si>
  <si>
    <t>Stanford</t>
  </si>
  <si>
    <t>Yale</t>
  </si>
  <si>
    <t xml:space="preserve">2014 Uploads (Pick Your Press or Pick your Subject) </t>
  </si>
  <si>
    <t># of Participant Libraries</t>
  </si>
  <si>
    <t>Up to 20</t>
  </si>
  <si>
    <t>21-30</t>
  </si>
  <si>
    <t>31-50</t>
  </si>
  <si>
    <t>51+</t>
  </si>
  <si>
    <t>Discount</t>
  </si>
  <si>
    <t>Full 2014 Uploads (all presses, all subjects)</t>
  </si>
  <si>
    <t xml:space="preserve">Libraries can purchase any combination of 16 publishers or </t>
  </si>
  <si>
    <t xml:space="preserve">Libraries will be charged a 5% admin fee if they are new participants in the </t>
  </si>
  <si>
    <t>ARL/LYRASIS group license, and a 4% admin fee if they purchased content</t>
  </si>
  <si>
    <t>under the terms of the group license for UPSO previously.</t>
  </si>
  <si>
    <t>28 subjects,  by year of online release, from 2011 through 2014.</t>
  </si>
  <si>
    <t>Pick Your Collections by Subject</t>
  </si>
  <si>
    <t>2014 Uploads (January - December 2014)</t>
  </si>
  <si>
    <r>
      <t>2013 Uploads (January - December 2013)</t>
    </r>
    <r>
      <rPr>
        <sz val="12"/>
        <color theme="1"/>
        <rFont val="Calibri"/>
        <family val="2"/>
        <scheme val="minor"/>
      </rPr>
      <t>*Updated to include new 2013 presses</t>
    </r>
  </si>
  <si>
    <t>2012 Uploads (January - December 2012)</t>
  </si>
  <si>
    <t>2011 Uploads (January - December 2011)</t>
  </si>
  <si>
    <t>Title Count 2014</t>
  </si>
  <si>
    <t>Liverpool University Press</t>
  </si>
  <si>
    <t>University of Mississippi Press</t>
  </si>
  <si>
    <t>MIT University Press</t>
  </si>
  <si>
    <t>Stanford University Press</t>
  </si>
  <si>
    <t>Yale University Press</t>
  </si>
  <si>
    <t>Complete 2014 Collection</t>
  </si>
  <si>
    <t>Up to 20 Libraries</t>
  </si>
  <si>
    <t>21-30 Libraries</t>
  </si>
  <si>
    <t>31-50 Libraries</t>
  </si>
  <si>
    <t>51+ Libraries</t>
  </si>
  <si>
    <t>2013 Uploads (January - December 2013)</t>
  </si>
  <si>
    <t>(see lower complete 2014 collection pricing below in row 69)</t>
  </si>
  <si>
    <t>(see lower complete 2013 collection pricing below in row 70)</t>
  </si>
  <si>
    <t>(see lower complete 2012 collection pricing below in row 75)</t>
  </si>
  <si>
    <t>(see lower complete 2011 collection pricing below in row 76)</t>
  </si>
  <si>
    <t>University Press Scholarship Online - Level A    (4-Year colleges with FTEs of 1-5,000; 2-Year colleges with FTEs of 1-10,000; K-12 Libraries)</t>
  </si>
  <si>
    <t>ARL/LYRASIS DISCOUNT OFFERS Through Feb. 28, 2014</t>
  </si>
  <si>
    <t>5% admin fee applies to new participants in the group license, and 4% admin fee applies to returning participants</t>
  </si>
  <si>
    <t>Step #</t>
  </si>
  <si>
    <t>Instructions</t>
  </si>
  <si>
    <t>1.</t>
  </si>
  <si>
    <t>Determine the correct pricing tier Level for your institution.</t>
  </si>
  <si>
    <t>2.</t>
  </si>
  <si>
    <t>Select the appropriate Level tab in this spreadsheet.</t>
  </si>
  <si>
    <t>3.</t>
  </si>
  <si>
    <t xml:space="preserve">Determine the collections of interest: </t>
  </si>
  <si>
    <t xml:space="preserve">     a. by press and year</t>
  </si>
  <si>
    <t xml:space="preserve">     b. by discipline and year</t>
  </si>
  <si>
    <t>4.</t>
  </si>
  <si>
    <t>Determine the % off list price that your institution will be able to pay for each collection.</t>
  </si>
  <si>
    <t xml:space="preserve">  (Remember that the final % discount depends on the number of participants.)</t>
  </si>
  <si>
    <t>5.</t>
  </si>
  <si>
    <t>LYRASIS will determine the final discount levels available and confirm all orders</t>
  </si>
  <si>
    <t xml:space="preserve">In preparation for final orders, please review the group LYRASIS/ARL license at: </t>
  </si>
  <si>
    <t>http://bit.ly/Tt0RHt</t>
  </si>
  <si>
    <t>and be prepared to agree to abide by the terms at the point of order.</t>
  </si>
  <si>
    <t xml:space="preserve">     c. a complete annual collection (2011, 2012, 2013, or 2014)</t>
  </si>
  <si>
    <r>
      <t xml:space="preserve">Let LYRASIS know </t>
    </r>
    <r>
      <rPr>
        <b/>
        <sz val="11"/>
        <color theme="1"/>
        <rFont val="Calibri"/>
        <family val="2"/>
        <scheme val="minor"/>
      </rPr>
      <t>by February 28, 2014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% off list price</t>
    </r>
    <r>
      <rPr>
        <sz val="11"/>
        <color theme="1"/>
        <rFont val="Calibri"/>
        <family val="2"/>
        <scheme val="minor"/>
      </rPr>
      <t xml:space="preserve"> your institution will pay for each</t>
    </r>
  </si>
  <si>
    <t>collection of interest by completing the form at:</t>
  </si>
  <si>
    <t>the group, and a 4% administrative fee will be applied to orders from returning participants.</t>
  </si>
  <si>
    <r>
      <t xml:space="preserve">by </t>
    </r>
    <r>
      <rPr>
        <b/>
        <sz val="11"/>
        <rFont val="Calibri"/>
        <family val="2"/>
        <scheme val="minor"/>
      </rPr>
      <t>March 15, 2014</t>
    </r>
    <r>
      <rPr>
        <sz val="11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 xml:space="preserve"> A 5% administrative fee will be applied to orders from libraries new </t>
    </r>
  </si>
  <si>
    <t>http://svy.mk/1hVrtOU</t>
  </si>
  <si>
    <t xml:space="preserve">Title lists are available for 2011, 2012, 2013, and projected 2014 collections through March, 2014, at </t>
  </si>
  <si>
    <t>http://bit.ly/17Nz5sN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</si>
</sst>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d\-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Arial Narrow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1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3" fillId="18" borderId="54" applyNumberFormat="0" applyAlignment="0" applyProtection="0"/>
    <xf numFmtId="4" fontId="16" fillId="23" borderId="76" applyNumberFormat="0" applyProtection="0">
      <alignment horizontal="center" vertical="center"/>
    </xf>
    <xf numFmtId="0" fontId="19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0" xfId="0" applyNumberFormat="1"/>
    <xf numFmtId="0" fontId="0" fillId="0" borderId="7" xfId="0" applyBorder="1"/>
    <xf numFmtId="0" fontId="0" fillId="0" borderId="11" xfId="0" applyBorder="1"/>
    <xf numFmtId="0" fontId="2" fillId="2" borderId="7" xfId="0" applyFont="1" applyFill="1" applyBorder="1" applyAlignment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164" fontId="1" fillId="5" borderId="5" xfId="1" applyNumberFormat="1" applyFont="1" applyFill="1" applyBorder="1" applyAlignment="1">
      <alignment horizontal="center"/>
    </xf>
    <xf numFmtId="164" fontId="1" fillId="5" borderId="14" xfId="1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4" fontId="0" fillId="0" borderId="0" xfId="0" applyNumberFormat="1"/>
    <xf numFmtId="1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10" borderId="1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165" fontId="0" fillId="2" borderId="21" xfId="0" applyNumberFormat="1" applyFill="1" applyBorder="1" applyAlignment="1">
      <alignment horizontal="center"/>
    </xf>
    <xf numFmtId="0" fontId="1" fillId="9" borderId="10" xfId="0" applyFont="1" applyFill="1" applyBorder="1" applyAlignment="1">
      <alignment horizontal="center" wrapText="1"/>
    </xf>
    <xf numFmtId="0" fontId="0" fillId="0" borderId="0" xfId="0"/>
    <xf numFmtId="165" fontId="0" fillId="2" borderId="5" xfId="0" applyNumberForma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wrapText="1"/>
    </xf>
    <xf numFmtId="1" fontId="0" fillId="2" borderId="3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 wrapText="1"/>
    </xf>
    <xf numFmtId="165" fontId="0" fillId="10" borderId="19" xfId="0" applyNumberFormat="1" applyFill="1" applyBorder="1" applyAlignment="1">
      <alignment horizontal="center"/>
    </xf>
    <xf numFmtId="165" fontId="0" fillId="10" borderId="5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13" borderId="25" xfId="0" applyFill="1" applyBorder="1"/>
    <xf numFmtId="8" fontId="0" fillId="0" borderId="0" xfId="0" applyNumberFormat="1"/>
    <xf numFmtId="0" fontId="1" fillId="4" borderId="25" xfId="0" applyFont="1" applyFill="1" applyBorder="1" applyAlignment="1">
      <alignment horizontal="center" wrapText="1"/>
    </xf>
    <xf numFmtId="0" fontId="0" fillId="16" borderId="26" xfId="0" applyFill="1" applyBorder="1"/>
    <xf numFmtId="0" fontId="0" fillId="16" borderId="34" xfId="0" applyFill="1" applyBorder="1"/>
    <xf numFmtId="0" fontId="0" fillId="16" borderId="29" xfId="0" applyFill="1" applyBorder="1"/>
    <xf numFmtId="0" fontId="1" fillId="15" borderId="38" xfId="0" applyFont="1" applyFill="1" applyBorder="1" applyAlignment="1">
      <alignment horizontal="left"/>
    </xf>
    <xf numFmtId="0" fontId="1" fillId="15" borderId="44" xfId="0" applyFont="1" applyFill="1" applyBorder="1" applyAlignment="1">
      <alignment horizontal="left"/>
    </xf>
    <xf numFmtId="0" fontId="1" fillId="15" borderId="25" xfId="0" applyFont="1" applyFill="1" applyBorder="1" applyAlignment="1">
      <alignment horizontal="left"/>
    </xf>
    <xf numFmtId="0" fontId="0" fillId="17" borderId="30" xfId="0" applyFill="1" applyBorder="1"/>
    <xf numFmtId="0" fontId="0" fillId="17" borderId="26" xfId="0" applyFill="1" applyBorder="1"/>
    <xf numFmtId="0" fontId="0" fillId="17" borderId="32" xfId="0" applyFill="1" applyBorder="1"/>
    <xf numFmtId="0" fontId="0" fillId="17" borderId="34" xfId="0" applyFill="1" applyBorder="1"/>
    <xf numFmtId="0" fontId="11" fillId="0" borderId="0" xfId="0" applyFont="1"/>
    <xf numFmtId="165" fontId="0" fillId="2" borderId="4" xfId="0" applyNumberFormat="1" applyFill="1" applyBorder="1" applyAlignment="1">
      <alignment horizontal="center"/>
    </xf>
    <xf numFmtId="165" fontId="0" fillId="10" borderId="4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0" fillId="0" borderId="55" xfId="0" applyBorder="1"/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Fill="1" applyBorder="1"/>
    <xf numFmtId="0" fontId="1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50" xfId="0" applyFont="1" applyBorder="1"/>
    <xf numFmtId="0" fontId="1" fillId="0" borderId="53" xfId="0" applyFont="1" applyBorder="1"/>
    <xf numFmtId="49" fontId="1" fillId="6" borderId="57" xfId="0" applyNumberFormat="1" applyFont="1" applyFill="1" applyBorder="1" applyAlignment="1">
      <alignment horizontal="center"/>
    </xf>
    <xf numFmtId="9" fontId="0" fillId="6" borderId="41" xfId="0" applyNumberFormat="1" applyFont="1" applyFill="1" applyBorder="1" applyAlignment="1">
      <alignment horizontal="center"/>
    </xf>
    <xf numFmtId="9" fontId="0" fillId="6" borderId="14" xfId="0" applyNumberFormat="1" applyFont="1" applyFill="1" applyBorder="1" applyAlignment="1">
      <alignment horizontal="center"/>
    </xf>
    <xf numFmtId="9" fontId="0" fillId="6" borderId="56" xfId="0" applyNumberFormat="1" applyFont="1" applyFill="1" applyBorder="1" applyAlignment="1">
      <alignment horizontal="center"/>
    </xf>
    <xf numFmtId="0" fontId="15" fillId="8" borderId="40" xfId="0" applyNumberFormat="1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9" fontId="14" fillId="8" borderId="41" xfId="0" applyNumberFormat="1" applyFont="1" applyFill="1" applyBorder="1" applyAlignment="1">
      <alignment horizontal="center"/>
    </xf>
    <xf numFmtId="9" fontId="14" fillId="8" borderId="14" xfId="0" applyNumberFormat="1" applyFont="1" applyFill="1" applyBorder="1" applyAlignment="1">
      <alignment horizontal="center"/>
    </xf>
    <xf numFmtId="9" fontId="14" fillId="8" borderId="56" xfId="0" applyNumberFormat="1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/>
    </xf>
    <xf numFmtId="9" fontId="0" fillId="9" borderId="41" xfId="0" applyNumberFormat="1" applyFont="1" applyFill="1" applyBorder="1" applyAlignment="1">
      <alignment horizontal="center"/>
    </xf>
    <xf numFmtId="9" fontId="0" fillId="9" borderId="14" xfId="0" applyNumberFormat="1" applyFont="1" applyFill="1" applyBorder="1" applyAlignment="1">
      <alignment horizontal="center"/>
    </xf>
    <xf numFmtId="9" fontId="0" fillId="9" borderId="56" xfId="0" applyNumberFormat="1" applyFont="1" applyFill="1" applyBorder="1" applyAlignment="1">
      <alignment horizontal="center"/>
    </xf>
    <xf numFmtId="49" fontId="1" fillId="19" borderId="40" xfId="0" applyNumberFormat="1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9" fontId="0" fillId="19" borderId="41" xfId="0" applyNumberFormat="1" applyFont="1" applyFill="1" applyBorder="1" applyAlignment="1">
      <alignment horizontal="center"/>
    </xf>
    <xf numFmtId="9" fontId="0" fillId="19" borderId="14" xfId="0" applyNumberFormat="1" applyFont="1" applyFill="1" applyBorder="1" applyAlignment="1">
      <alignment horizontal="center"/>
    </xf>
    <xf numFmtId="9" fontId="0" fillId="19" borderId="56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9" fontId="0" fillId="20" borderId="41" xfId="0" applyNumberFormat="1" applyFont="1" applyFill="1" applyBorder="1" applyAlignment="1">
      <alignment horizontal="center"/>
    </xf>
    <xf numFmtId="9" fontId="0" fillId="20" borderId="14" xfId="0" applyNumberFormat="1" applyFont="1" applyFill="1" applyBorder="1" applyAlignment="1">
      <alignment horizontal="center"/>
    </xf>
    <xf numFmtId="9" fontId="0" fillId="20" borderId="56" xfId="0" applyNumberFormat="1" applyFont="1" applyFill="1" applyBorder="1" applyAlignment="1">
      <alignment horizontal="center"/>
    </xf>
    <xf numFmtId="49" fontId="1" fillId="21" borderId="40" xfId="0" applyNumberFormat="1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9" fontId="0" fillId="21" borderId="41" xfId="0" applyNumberFormat="1" applyFont="1" applyFill="1" applyBorder="1" applyAlignment="1">
      <alignment horizontal="center"/>
    </xf>
    <xf numFmtId="9" fontId="0" fillId="21" borderId="14" xfId="0" applyNumberFormat="1" applyFont="1" applyFill="1" applyBorder="1" applyAlignment="1">
      <alignment horizontal="center"/>
    </xf>
    <xf numFmtId="9" fontId="0" fillId="21" borderId="56" xfId="0" applyNumberFormat="1" applyFont="1" applyFill="1" applyBorder="1" applyAlignment="1">
      <alignment horizontal="center"/>
    </xf>
    <xf numFmtId="0" fontId="0" fillId="0" borderId="0" xfId="0" applyFill="1"/>
    <xf numFmtId="0" fontId="1" fillId="13" borderId="30" xfId="0" applyFont="1" applyFill="1" applyBorder="1"/>
    <xf numFmtId="0" fontId="1" fillId="13" borderId="31" xfId="0" applyFont="1" applyFill="1" applyBorder="1"/>
    <xf numFmtId="0" fontId="1" fillId="13" borderId="26" xfId="0" applyFont="1" applyFill="1" applyBorder="1"/>
    <xf numFmtId="0" fontId="1" fillId="13" borderId="32" xfId="0" applyFont="1" applyFill="1" applyBorder="1"/>
    <xf numFmtId="0" fontId="1" fillId="13" borderId="33" xfId="0" applyFont="1" applyFill="1" applyBorder="1"/>
    <xf numFmtId="0" fontId="1" fillId="13" borderId="34" xfId="0" applyFont="1" applyFill="1" applyBorder="1"/>
    <xf numFmtId="0" fontId="1" fillId="13" borderId="45" xfId="0" applyFont="1" applyFill="1" applyBorder="1" applyAlignment="1">
      <alignment horizontal="left"/>
    </xf>
    <xf numFmtId="0" fontId="1" fillId="13" borderId="46" xfId="0" applyFont="1" applyFill="1" applyBorder="1"/>
    <xf numFmtId="0" fontId="0" fillId="12" borderId="58" xfId="0" applyNumberFormat="1" applyFill="1" applyBorder="1" applyAlignment="1"/>
    <xf numFmtId="0" fontId="0" fillId="12" borderId="60" xfId="0" applyNumberFormat="1" applyFill="1" applyBorder="1" applyAlignment="1"/>
    <xf numFmtId="0" fontId="1" fillId="4" borderId="6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65" fontId="0" fillId="2" borderId="64" xfId="0" applyNumberFormat="1" applyFill="1" applyBorder="1" applyAlignment="1">
      <alignment horizontal="center"/>
    </xf>
    <xf numFmtId="165" fontId="0" fillId="2" borderId="57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0" fillId="10" borderId="55" xfId="0" applyNumberFormat="1" applyFill="1" applyBorder="1" applyAlignment="1">
      <alignment horizontal="center"/>
    </xf>
    <xf numFmtId="165" fontId="0" fillId="10" borderId="57" xfId="0" applyNumberFormat="1" applyFill="1" applyBorder="1" applyAlignment="1">
      <alignment horizontal="center"/>
    </xf>
    <xf numFmtId="165" fontId="6" fillId="3" borderId="55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/>
    </xf>
    <xf numFmtId="165" fontId="0" fillId="10" borderId="7" xfId="0" applyNumberForma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10" borderId="12" xfId="0" applyNumberFormat="1" applyFont="1" applyFill="1" applyBorder="1" applyAlignment="1">
      <alignment horizontal="center" vertical="center" wrapText="1"/>
    </xf>
    <xf numFmtId="165" fontId="0" fillId="2" borderId="52" xfId="0" applyNumberForma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65" xfId="0" applyNumberFormat="1" applyFill="1" applyBorder="1" applyAlignment="1">
      <alignment horizontal="center"/>
    </xf>
    <xf numFmtId="165" fontId="0" fillId="2" borderId="66" xfId="0" applyNumberFormat="1" applyFill="1" applyBorder="1" applyAlignment="1">
      <alignment horizontal="center"/>
    </xf>
    <xf numFmtId="0" fontId="0" fillId="0" borderId="67" xfId="0" applyBorder="1"/>
    <xf numFmtId="165" fontId="0" fillId="2" borderId="67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10" borderId="7" xfId="0" applyFill="1" applyBorder="1" applyAlignment="1">
      <alignment horizontal="center"/>
    </xf>
    <xf numFmtId="165" fontId="0" fillId="10" borderId="53" xfId="0" applyNumberFormat="1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0" fillId="0" borderId="68" xfId="0" applyBorder="1"/>
    <xf numFmtId="0" fontId="0" fillId="2" borderId="69" xfId="0" applyFill="1" applyBorder="1" applyAlignment="1">
      <alignment horizontal="center"/>
    </xf>
    <xf numFmtId="165" fontId="0" fillId="2" borderId="68" xfId="0" applyNumberForma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165" fontId="0" fillId="10" borderId="71" xfId="0" applyNumberFormat="1" applyFill="1" applyBorder="1" applyAlignment="1">
      <alignment horizontal="center"/>
    </xf>
    <xf numFmtId="0" fontId="1" fillId="7" borderId="64" xfId="0" applyFont="1" applyFill="1" applyBorder="1"/>
    <xf numFmtId="1" fontId="1" fillId="12" borderId="2" xfId="0" applyNumberFormat="1" applyFont="1" applyFill="1" applyBorder="1" applyAlignment="1">
      <alignment horizontal="center"/>
    </xf>
    <xf numFmtId="165" fontId="1" fillId="12" borderId="64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65" fontId="1" fillId="6" borderId="64" xfId="0" applyNumberFormat="1" applyFont="1" applyFill="1" applyBorder="1" applyAlignment="1">
      <alignment horizontal="center"/>
    </xf>
    <xf numFmtId="1" fontId="1" fillId="7" borderId="73" xfId="0" applyNumberFormat="1" applyFont="1" applyFill="1" applyBorder="1" applyAlignment="1">
      <alignment horizontal="center"/>
    </xf>
    <xf numFmtId="165" fontId="1" fillId="7" borderId="64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165" fontId="1" fillId="11" borderId="64" xfId="0" applyNumberFormat="1" applyFont="1" applyFill="1" applyBorder="1" applyAlignment="1">
      <alignment horizontal="center"/>
    </xf>
    <xf numFmtId="0" fontId="0" fillId="0" borderId="0" xfId="0" applyBorder="1"/>
    <xf numFmtId="0" fontId="9" fillId="13" borderId="28" xfId="0" applyFont="1" applyFill="1" applyBorder="1" applyAlignment="1">
      <alignment horizontal="left"/>
    </xf>
    <xf numFmtId="0" fontId="9" fillId="13" borderId="27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 applyFill="1" applyBorder="1" applyAlignment="1">
      <alignment horizontal="left"/>
    </xf>
    <xf numFmtId="1" fontId="1" fillId="7" borderId="2" xfId="0" applyNumberFormat="1" applyFont="1" applyFill="1" applyBorder="1" applyAlignment="1">
      <alignment horizontal="center"/>
    </xf>
    <xf numFmtId="0" fontId="1" fillId="7" borderId="64" xfId="0" applyFont="1" applyFill="1" applyBorder="1" applyAlignment="1">
      <alignment horizontal="left"/>
    </xf>
    <xf numFmtId="0" fontId="0" fillId="0" borderId="67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165" fontId="0" fillId="10" borderId="74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3" fontId="0" fillId="0" borderId="0" xfId="0" applyNumberFormat="1"/>
    <xf numFmtId="165" fontId="10" fillId="12" borderId="72" xfId="0" applyNumberFormat="1" applyFont="1" applyFill="1" applyBorder="1" applyAlignment="1">
      <alignment horizontal="center"/>
    </xf>
    <xf numFmtId="165" fontId="10" fillId="12" borderId="73" xfId="0" applyNumberFormat="1" applyFont="1" applyFill="1" applyBorder="1" applyAlignment="1">
      <alignment horizontal="center"/>
    </xf>
    <xf numFmtId="165" fontId="10" fillId="12" borderId="74" xfId="0" applyNumberFormat="1" applyFont="1" applyFill="1" applyBorder="1" applyAlignment="1">
      <alignment horizontal="center"/>
    </xf>
    <xf numFmtId="165" fontId="10" fillId="6" borderId="72" xfId="0" applyNumberFormat="1" applyFont="1" applyFill="1" applyBorder="1" applyAlignment="1">
      <alignment horizontal="center"/>
    </xf>
    <xf numFmtId="165" fontId="10" fillId="6" borderId="73" xfId="0" applyNumberFormat="1" applyFont="1" applyFill="1" applyBorder="1" applyAlignment="1">
      <alignment horizontal="center"/>
    </xf>
    <xf numFmtId="165" fontId="10" fillId="6" borderId="74" xfId="0" applyNumberFormat="1" applyFont="1" applyFill="1" applyBorder="1" applyAlignment="1">
      <alignment horizontal="center"/>
    </xf>
    <xf numFmtId="165" fontId="10" fillId="6" borderId="22" xfId="0" applyNumberFormat="1" applyFont="1" applyFill="1" applyBorder="1" applyAlignment="1">
      <alignment horizontal="center"/>
    </xf>
    <xf numFmtId="165" fontId="10" fillId="7" borderId="75" xfId="0" applyNumberFormat="1" applyFont="1" applyFill="1" applyBorder="1" applyAlignment="1">
      <alignment horizontal="center"/>
    </xf>
    <xf numFmtId="165" fontId="10" fillId="7" borderId="74" xfId="0" applyNumberFormat="1" applyFont="1" applyFill="1" applyBorder="1" applyAlignment="1">
      <alignment horizontal="center"/>
    </xf>
    <xf numFmtId="165" fontId="10" fillId="11" borderId="72" xfId="0" applyNumberFormat="1" applyFont="1" applyFill="1" applyBorder="1" applyAlignment="1">
      <alignment horizontal="center"/>
    </xf>
    <xf numFmtId="165" fontId="10" fillId="11" borderId="73" xfId="0" applyNumberFormat="1" applyFont="1" applyFill="1" applyBorder="1" applyAlignment="1">
      <alignment horizontal="center"/>
    </xf>
    <xf numFmtId="165" fontId="10" fillId="11" borderId="7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0" fillId="7" borderId="77" xfId="0" applyNumberFormat="1" applyFont="1" applyFill="1" applyBorder="1" applyAlignment="1">
      <alignment horizontal="center"/>
    </xf>
    <xf numFmtId="165" fontId="10" fillId="7" borderId="78" xfId="0" applyNumberFormat="1" applyFont="1" applyFill="1" applyBorder="1" applyAlignment="1">
      <alignment horizontal="center"/>
    </xf>
    <xf numFmtId="165" fontId="10" fillId="7" borderId="79" xfId="0" applyNumberFormat="1" applyFont="1" applyFill="1" applyBorder="1" applyAlignment="1">
      <alignment horizontal="center"/>
    </xf>
    <xf numFmtId="165" fontId="10" fillId="11" borderId="80" xfId="0" applyNumberFormat="1" applyFont="1" applyFill="1" applyBorder="1" applyAlignment="1">
      <alignment horizontal="center"/>
    </xf>
    <xf numFmtId="165" fontId="10" fillId="11" borderId="81" xfId="0" applyNumberFormat="1" applyFont="1" applyFill="1" applyBorder="1" applyAlignment="1">
      <alignment horizontal="center"/>
    </xf>
    <xf numFmtId="165" fontId="10" fillId="11" borderId="78" xfId="0" applyNumberFormat="1" applyFont="1" applyFill="1" applyBorder="1" applyAlignment="1">
      <alignment horizontal="center"/>
    </xf>
    <xf numFmtId="0" fontId="0" fillId="12" borderId="58" xfId="0" applyNumberFormat="1" applyFill="1" applyBorder="1" applyAlignment="1">
      <alignment wrapText="1"/>
    </xf>
    <xf numFmtId="0" fontId="0" fillId="12" borderId="60" xfId="0" applyNumberFormat="1" applyFill="1" applyBorder="1" applyAlignment="1">
      <alignment wrapText="1"/>
    </xf>
    <xf numFmtId="49" fontId="0" fillId="12" borderId="35" xfId="0" applyNumberFormat="1" applyFill="1" applyBorder="1" applyAlignment="1">
      <alignment horizontal="center" wrapText="1"/>
    </xf>
    <xf numFmtId="49" fontId="0" fillId="12" borderId="4" xfId="0" applyNumberFormat="1" applyFill="1" applyBorder="1" applyAlignment="1">
      <alignment horizontal="center" wrapText="1"/>
    </xf>
    <xf numFmtId="49" fontId="0" fillId="12" borderId="7" xfId="0" applyNumberFormat="1" applyFill="1" applyBorder="1" applyAlignment="1">
      <alignment horizontal="center" wrapText="1"/>
    </xf>
    <xf numFmtId="49" fontId="0" fillId="6" borderId="35" xfId="0" applyNumberFormat="1" applyFill="1" applyBorder="1" applyAlignment="1">
      <alignment horizontal="center" wrapText="1"/>
    </xf>
    <xf numFmtId="0" fontId="0" fillId="6" borderId="4" xfId="0" applyNumberFormat="1" applyFill="1" applyBorder="1" applyAlignment="1">
      <alignment horizontal="center" wrapText="1"/>
    </xf>
    <xf numFmtId="0" fontId="0" fillId="6" borderId="7" xfId="0" applyNumberFormat="1" applyFill="1" applyBorder="1" applyAlignment="1">
      <alignment horizontal="center" wrapText="1"/>
    </xf>
    <xf numFmtId="0" fontId="6" fillId="8" borderId="16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6" fillId="9" borderId="35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13" borderId="29" xfId="0" applyFill="1" applyBorder="1"/>
    <xf numFmtId="0" fontId="0" fillId="13" borderId="28" xfId="0" applyFill="1" applyBorder="1"/>
    <xf numFmtId="0" fontId="1" fillId="12" borderId="1" xfId="0" applyFont="1" applyFill="1" applyBorder="1" applyAlignment="1">
      <alignment horizontal="center" wrapText="1"/>
    </xf>
    <xf numFmtId="9" fontId="1" fillId="12" borderId="62" xfId="0" applyNumberFormat="1" applyFont="1" applyFill="1" applyBorder="1" applyAlignment="1">
      <alignment horizontal="center" wrapText="1"/>
    </xf>
    <xf numFmtId="9" fontId="1" fillId="12" borderId="6" xfId="0" applyNumberFormat="1" applyFont="1" applyFill="1" applyBorder="1" applyAlignment="1">
      <alignment horizontal="center" wrapText="1"/>
    </xf>
    <xf numFmtId="9" fontId="1" fillId="12" borderId="10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9" fontId="1" fillId="6" borderId="63" xfId="0" applyNumberFormat="1" applyFont="1" applyFill="1" applyBorder="1" applyAlignment="1">
      <alignment horizontal="center" wrapText="1"/>
    </xf>
    <xf numFmtId="9" fontId="1" fillId="6" borderId="36" xfId="0" applyNumberFormat="1" applyFont="1" applyFill="1" applyBorder="1" applyAlignment="1">
      <alignment horizontal="center"/>
    </xf>
    <xf numFmtId="9" fontId="1" fillId="6" borderId="6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9" fontId="1" fillId="8" borderId="63" xfId="0" applyNumberFormat="1" applyFont="1" applyFill="1" applyBorder="1" applyAlignment="1">
      <alignment horizontal="center" wrapText="1"/>
    </xf>
    <xf numFmtId="9" fontId="1" fillId="8" borderId="37" xfId="0" applyNumberFormat="1" applyFont="1" applyFill="1" applyBorder="1" applyAlignment="1">
      <alignment horizontal="center" wrapText="1"/>
    </xf>
    <xf numFmtId="9" fontId="1" fillId="8" borderId="6" xfId="0" applyNumberFormat="1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9" fontId="1" fillId="9" borderId="62" xfId="0" applyNumberFormat="1" applyFont="1" applyFill="1" applyBorder="1" applyAlignment="1">
      <alignment horizontal="center" wrapText="1"/>
    </xf>
    <xf numFmtId="9" fontId="1" fillId="9" borderId="6" xfId="0" applyNumberFormat="1" applyFont="1" applyFill="1" applyBorder="1" applyAlignment="1">
      <alignment horizontal="center" wrapText="1"/>
    </xf>
    <xf numFmtId="9" fontId="1" fillId="9" borderId="10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43" xfId="0" applyNumberFormat="1" applyFill="1" applyBorder="1" applyAlignment="1">
      <alignment horizontal="center" wrapText="1"/>
    </xf>
    <xf numFmtId="165" fontId="0" fillId="0" borderId="14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165" fontId="0" fillId="0" borderId="8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9" fontId="1" fillId="0" borderId="15" xfId="2" applyFont="1" applyBorder="1" applyAlignment="1">
      <alignment horizontal="center"/>
    </xf>
    <xf numFmtId="9" fontId="1" fillId="0" borderId="39" xfId="2" applyFont="1" applyBorder="1" applyAlignment="1">
      <alignment horizontal="center"/>
    </xf>
    <xf numFmtId="9" fontId="1" fillId="0" borderId="51" xfId="2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86" xfId="0" applyNumberFormat="1" applyBorder="1" applyAlignment="1">
      <alignment horizontal="center"/>
    </xf>
    <xf numFmtId="9" fontId="1" fillId="0" borderId="40" xfId="2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6" fontId="2" fillId="0" borderId="48" xfId="0" applyNumberFormat="1" applyFont="1" applyFill="1" applyBorder="1" applyAlignment="1">
      <alignment horizontal="center" vertical="center"/>
    </xf>
    <xf numFmtId="6" fontId="2" fillId="0" borderId="44" xfId="0" applyNumberFormat="1" applyFont="1" applyFill="1" applyBorder="1" applyAlignment="1">
      <alignment horizontal="center" vertical="center"/>
    </xf>
    <xf numFmtId="6" fontId="2" fillId="0" borderId="49" xfId="0" applyNumberFormat="1" applyFont="1" applyFill="1" applyBorder="1" applyAlignment="1">
      <alignment horizontal="center" vertical="center"/>
    </xf>
    <xf numFmtId="0" fontId="1" fillId="13" borderId="45" xfId="0" applyFont="1" applyFill="1" applyBorder="1"/>
    <xf numFmtId="0" fontId="17" fillId="0" borderId="0" xfId="0" applyFont="1" applyFill="1" applyBorder="1" applyAlignment="1"/>
    <xf numFmtId="0" fontId="1" fillId="4" borderId="27" xfId="0" applyFont="1" applyFill="1" applyBorder="1" applyAlignment="1">
      <alignment horizontal="center"/>
    </xf>
    <xf numFmtId="49" fontId="0" fillId="17" borderId="45" xfId="0" applyNumberFormat="1" applyFill="1" applyBorder="1" applyAlignment="1">
      <alignment horizontal="center"/>
    </xf>
    <xf numFmtId="0" fontId="0" fillId="17" borderId="46" xfId="0" applyFill="1" applyBorder="1"/>
    <xf numFmtId="49" fontId="0" fillId="17" borderId="45" xfId="0" applyNumberFormat="1" applyFill="1" applyBorder="1"/>
    <xf numFmtId="0" fontId="0" fillId="17" borderId="46" xfId="0" applyFill="1" applyBorder="1" applyAlignment="1">
      <alignment wrapText="1"/>
    </xf>
    <xf numFmtId="0" fontId="0" fillId="24" borderId="46" xfId="0" applyFill="1" applyBorder="1"/>
    <xf numFmtId="0" fontId="0" fillId="17" borderId="45" xfId="0" applyNumberFormat="1" applyFill="1" applyBorder="1" applyAlignment="1">
      <alignment horizontal="center"/>
    </xf>
    <xf numFmtId="0" fontId="20" fillId="17" borderId="46" xfId="22" applyFont="1" applyFill="1" applyBorder="1" applyAlignment="1">
      <alignment horizontal="center"/>
    </xf>
    <xf numFmtId="0" fontId="14" fillId="17" borderId="46" xfId="22" applyFont="1" applyFill="1" applyBorder="1" applyAlignment="1">
      <alignment horizontal="left"/>
    </xf>
    <xf numFmtId="0" fontId="14" fillId="24" borderId="46" xfId="22" applyFont="1" applyFill="1" applyBorder="1" applyAlignment="1">
      <alignment horizontal="left"/>
    </xf>
    <xf numFmtId="0" fontId="20" fillId="24" borderId="46" xfId="22" applyFont="1" applyFill="1" applyBorder="1" applyAlignment="1">
      <alignment horizontal="center"/>
    </xf>
    <xf numFmtId="0" fontId="0" fillId="17" borderId="32" xfId="0" applyNumberFormat="1" applyFill="1" applyBorder="1" applyAlignment="1">
      <alignment horizontal="center"/>
    </xf>
    <xf numFmtId="0" fontId="14" fillId="17" borderId="34" xfId="22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15" fillId="17" borderId="46" xfId="22" applyFont="1" applyFill="1" applyBorder="1" applyAlignment="1">
      <alignment horizontal="left"/>
    </xf>
    <xf numFmtId="0" fontId="1" fillId="22" borderId="27" xfId="0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12" borderId="27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8" fillId="8" borderId="58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/>
    </xf>
    <xf numFmtId="0" fontId="4" fillId="13" borderId="28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6" borderId="58" xfId="0" applyNumberFormat="1" applyFill="1" applyBorder="1" applyAlignment="1">
      <alignment horizontal="center" wrapText="1"/>
    </xf>
    <xf numFmtId="0" fontId="0" fillId="6" borderId="12" xfId="0" applyNumberFormat="1" applyFill="1" applyBorder="1" applyAlignment="1">
      <alignment horizontal="center" wrapText="1"/>
    </xf>
    <xf numFmtId="0" fontId="2" fillId="12" borderId="58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82" xfId="0" applyFont="1" applyFill="1" applyBorder="1" applyAlignment="1">
      <alignment horizontal="center"/>
    </xf>
    <xf numFmtId="0" fontId="18" fillId="21" borderId="38" xfId="0" applyFont="1" applyFill="1" applyBorder="1" applyAlignment="1">
      <alignment wrapText="1"/>
    </xf>
    <xf numFmtId="0" fontId="18" fillId="21" borderId="87" xfId="0" applyFont="1" applyFill="1" applyBorder="1" applyAlignment="1">
      <alignment wrapText="1"/>
    </xf>
    <xf numFmtId="0" fontId="18" fillId="21" borderId="44" xfId="0" applyFont="1" applyFill="1" applyBorder="1" applyAlignment="1">
      <alignment wrapText="1"/>
    </xf>
    <xf numFmtId="0" fontId="6" fillId="8" borderId="58" xfId="0" applyNumberFormat="1" applyFont="1" applyFill="1" applyBorder="1" applyAlignment="1">
      <alignment horizontal="center" vertical="center" wrapText="1"/>
    </xf>
    <xf numFmtId="0" fontId="6" fillId="8" borderId="60" xfId="0" applyNumberFormat="1" applyFont="1" applyFill="1" applyBorder="1" applyAlignment="1">
      <alignment horizontal="center" vertical="center" wrapText="1"/>
    </xf>
    <xf numFmtId="0" fontId="6" fillId="9" borderId="58" xfId="0" applyNumberFormat="1" applyFont="1" applyFill="1" applyBorder="1" applyAlignment="1">
      <alignment horizontal="center" vertical="center" wrapText="1"/>
    </xf>
    <xf numFmtId="0" fontId="6" fillId="9" borderId="12" xfId="0" applyNumberFormat="1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82" xfId="0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17" fillId="14" borderId="28" xfId="0" applyFont="1" applyFill="1" applyBorder="1" applyAlignment="1"/>
    <xf numFmtId="0" fontId="17" fillId="14" borderId="29" xfId="0" applyFont="1" applyFill="1" applyBorder="1" applyAlignment="1"/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12" borderId="27" xfId="0" applyFont="1" applyFill="1" applyBorder="1" applyAlignment="1">
      <alignment horizontal="center" wrapText="1"/>
    </xf>
    <xf numFmtId="0" fontId="1" fillId="12" borderId="28" xfId="0" applyFont="1" applyFill="1" applyBorder="1" applyAlignment="1">
      <alignment horizontal="center" wrapText="1"/>
    </xf>
    <xf numFmtId="0" fontId="1" fillId="12" borderId="29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left"/>
    </xf>
    <xf numFmtId="0" fontId="4" fillId="13" borderId="28" xfId="0" applyFont="1" applyFill="1" applyBorder="1" applyAlignment="1">
      <alignment horizontal="left"/>
    </xf>
    <xf numFmtId="0" fontId="4" fillId="13" borderId="29" xfId="0" applyFont="1" applyFill="1" applyBorder="1" applyAlignment="1">
      <alignment horizontal="left"/>
    </xf>
    <xf numFmtId="0" fontId="17" fillId="14" borderId="27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0" fillId="0" borderId="0" xfId="22" applyFont="1" applyFill="1" applyAlignment="1">
      <alignment horizontal="center"/>
    </xf>
  </cellXfs>
  <cellStyles count="23">
    <cellStyle name="%" xfId="7"/>
    <cellStyle name="Currency" xfId="1" builtinId="4"/>
    <cellStyle name="Currency 2" xfId="3"/>
    <cellStyle name="Hyperlink" xfId="22" builtinId="8"/>
    <cellStyle name="Normal" xfId="0" builtinId="0"/>
    <cellStyle name="Normal 15" xfId="8"/>
    <cellStyle name="Normal 2" xfId="4"/>
    <cellStyle name="Normal 2 2" xfId="5"/>
    <cellStyle name="Normal 3" xfId="6"/>
    <cellStyle name="Normal 3 2" xfId="9"/>
    <cellStyle name="Normal 34" xfId="10"/>
    <cellStyle name="Normal 35" xfId="11"/>
    <cellStyle name="Normal 36" xfId="12"/>
    <cellStyle name="Normal 37" xfId="13"/>
    <cellStyle name="Normal 38" xfId="14"/>
    <cellStyle name="Normal 39" xfId="15"/>
    <cellStyle name="Normal 4" xfId="16"/>
    <cellStyle name="Normal 4 2" xfId="17"/>
    <cellStyle name="Normal 40" xfId="18"/>
    <cellStyle name="Normal 7" xfId="19"/>
    <cellStyle name="Output 3" xfId="20"/>
    <cellStyle name="Percent" xfId="2" builtinId="5"/>
    <cellStyle name="SAPBEXstdItem" xfId="21"/>
  </cellStyles>
  <dxfs count="0"/>
  <tableStyles count="0" defaultTableStyle="TableStyleMedium2" defaultPivotStyle="PivotStyleLight16"/>
  <colors>
    <mruColors>
      <color rgb="FF0FD9E3"/>
      <color rgb="FFFFFF99"/>
      <color rgb="FFEBE9DD"/>
      <color rgb="FFFFFFEB"/>
      <color rgb="FFFFFFD9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3648075</xdr:colOff>
      <xdr:row>3</xdr:row>
      <xdr:rowOff>104775</xdr:rowOff>
    </xdr:from>
    <xdr:to>
      <xdr:col>4</xdr:col>
      <xdr:colOff>266700</xdr:colOff>
      <xdr:row>4</xdr:row>
      <xdr:rowOff>28575</xdr:rowOff>
    </xdr:to>
    <xdr:cxnSp macro="">
      <xdr:nvCxnSpPr>
        <xdr:cNvPr id="2" name="Straight Arrow Connector 1"/>
        <xdr:cNvCxnSpPr/>
      </xdr:nvCxnSpPr>
      <xdr:spPr>
        <a:xfrm>
          <a:off x="4143375" y="866775"/>
          <a:ext cx="3295650" cy="1143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bit.ly/Tt0RHt" TargetMode="External"/><Relationship Id="rId1" Type="http://schemas.openxmlformats.org/officeDocument/2006/relationships/hyperlink" Target="http://svy.mk/1hVrtOU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D9E3"/>
  </sheetPr>
  <dimension ref="A1:L45"/>
  <sheetViews>
    <sheetView tabSelected="1" workbookViewId="0">
      <selection activeCell="D1" sqref="D1"/>
    </sheetView>
  </sheetViews>
  <sheetFormatPr defaultRowHeight="15" x14ac:dyDescent="0.25"/>
  <cols>
    <col min="1" max="1" width="23.7109375" customWidth="1"/>
    <col min="2" max="2" width="29.7109375" customWidth="1"/>
    <col min="3" max="4" width="13" customWidth="1"/>
    <col min="5" max="5" width="23.5703125" style="55" customWidth="1"/>
    <col min="6" max="6" width="13.28515625" style="55" customWidth="1"/>
    <col min="7" max="7" width="11.28515625" style="55" customWidth="1"/>
    <col min="8" max="8" width="11.85546875" style="55" customWidth="1"/>
    <col min="9" max="9" width="10.140625" style="55" customWidth="1"/>
    <col min="10" max="10" width="9.140625" customWidth="1"/>
    <col min="11" max="11" width="8.5703125" customWidth="1"/>
    <col min="12" max="12" width="37.28515625" customWidth="1"/>
    <col min="14" max="14" width="12.5703125" customWidth="1"/>
  </cols>
  <sheetData>
    <row r="1" spans="1:12" s="55" customFormat="1" x14ac:dyDescent="0.25">
      <c r="A1" s="134" t="s">
        <v>124</v>
      </c>
      <c r="B1" s="135"/>
      <c r="C1" s="136"/>
    </row>
    <row r="2" spans="1:12" ht="15.75" thickBot="1" x14ac:dyDescent="0.3">
      <c r="A2" s="137" t="s">
        <v>128</v>
      </c>
      <c r="B2" s="138"/>
      <c r="C2" s="139"/>
    </row>
    <row r="3" spans="1:12" ht="31.5" customHeight="1" thickBot="1" x14ac:dyDescent="0.35">
      <c r="E3" s="296" t="s">
        <v>151</v>
      </c>
      <c r="F3" s="297"/>
      <c r="G3" s="297"/>
      <c r="H3" s="297"/>
      <c r="I3" s="298"/>
      <c r="K3" s="299" t="s">
        <v>87</v>
      </c>
      <c r="L3" s="300"/>
    </row>
    <row r="4" spans="1:12" ht="15.75" thickBot="1" x14ac:dyDescent="0.3">
      <c r="A4" s="134" t="s">
        <v>125</v>
      </c>
      <c r="B4" s="134"/>
      <c r="C4" s="136"/>
      <c r="K4" s="80"/>
      <c r="L4" s="81"/>
    </row>
    <row r="5" spans="1:12" ht="15.75" thickBot="1" x14ac:dyDescent="0.3">
      <c r="A5" s="140" t="s">
        <v>126</v>
      </c>
      <c r="B5" s="276"/>
      <c r="C5" s="141"/>
      <c r="E5" s="301" t="s">
        <v>116</v>
      </c>
      <c r="F5" s="302"/>
      <c r="G5" s="302"/>
      <c r="H5" s="302"/>
      <c r="I5" s="303"/>
      <c r="K5" s="77"/>
      <c r="L5" s="74" t="s">
        <v>94</v>
      </c>
    </row>
    <row r="6" spans="1:12" ht="15.75" thickBot="1" x14ac:dyDescent="0.3">
      <c r="A6" s="137" t="s">
        <v>127</v>
      </c>
      <c r="B6" s="137"/>
      <c r="C6" s="139"/>
      <c r="E6" s="98" t="s">
        <v>117</v>
      </c>
      <c r="F6" s="99" t="s">
        <v>118</v>
      </c>
      <c r="G6" s="95" t="s">
        <v>119</v>
      </c>
      <c r="H6" s="95" t="s">
        <v>120</v>
      </c>
      <c r="I6" s="96" t="s">
        <v>121</v>
      </c>
      <c r="K6" s="78" t="s">
        <v>88</v>
      </c>
      <c r="L6" s="75" t="s">
        <v>93</v>
      </c>
    </row>
    <row r="7" spans="1:12" ht="15.75" thickBot="1" x14ac:dyDescent="0.3">
      <c r="E7" s="97" t="s">
        <v>122</v>
      </c>
      <c r="F7" s="100">
        <v>0.25</v>
      </c>
      <c r="G7" s="101">
        <v>0.35</v>
      </c>
      <c r="H7" s="101">
        <v>0.4</v>
      </c>
      <c r="I7" s="102">
        <v>0.45</v>
      </c>
      <c r="K7" s="77"/>
      <c r="L7" s="74" t="s">
        <v>96</v>
      </c>
    </row>
    <row r="8" spans="1:12" ht="15.75" thickBot="1" x14ac:dyDescent="0.3">
      <c r="K8" s="78" t="s">
        <v>89</v>
      </c>
      <c r="L8" s="75" t="s">
        <v>95</v>
      </c>
    </row>
    <row r="9" spans="1:12" ht="45.75" thickBot="1" x14ac:dyDescent="0.3">
      <c r="A9" s="73" t="s">
        <v>106</v>
      </c>
      <c r="B9" s="88" t="s">
        <v>107</v>
      </c>
      <c r="E9" s="301" t="s">
        <v>78</v>
      </c>
      <c r="F9" s="302"/>
      <c r="G9" s="302"/>
      <c r="H9" s="302"/>
      <c r="I9" s="303"/>
      <c r="K9" s="79" t="s">
        <v>90</v>
      </c>
      <c r="L9" s="76" t="s">
        <v>97</v>
      </c>
    </row>
    <row r="10" spans="1:12" ht="15.75" thickBot="1" x14ac:dyDescent="0.3">
      <c r="A10" s="89" t="s">
        <v>64</v>
      </c>
      <c r="B10" s="90" t="s">
        <v>13</v>
      </c>
      <c r="E10" s="98" t="s">
        <v>117</v>
      </c>
      <c r="F10" s="103" t="s">
        <v>118</v>
      </c>
      <c r="G10" s="104" t="s">
        <v>119</v>
      </c>
      <c r="H10" s="104" t="s">
        <v>120</v>
      </c>
      <c r="I10" s="105" t="s">
        <v>121</v>
      </c>
      <c r="K10" s="79" t="s">
        <v>91</v>
      </c>
      <c r="L10" s="76" t="s">
        <v>98</v>
      </c>
    </row>
    <row r="11" spans="1:12" ht="15.75" thickBot="1" x14ac:dyDescent="0.3">
      <c r="A11" s="4" t="s">
        <v>66</v>
      </c>
      <c r="B11" s="91" t="s">
        <v>14</v>
      </c>
      <c r="E11" s="97" t="s">
        <v>122</v>
      </c>
      <c r="F11" s="106">
        <v>0.25</v>
      </c>
      <c r="G11" s="107">
        <v>0.35</v>
      </c>
      <c r="H11" s="107">
        <v>0.4</v>
      </c>
      <c r="I11" s="108">
        <v>0.45</v>
      </c>
      <c r="K11" s="79" t="s">
        <v>92</v>
      </c>
      <c r="L11" s="76" t="s">
        <v>99</v>
      </c>
    </row>
    <row r="12" spans="1:12" ht="15.75" thickBot="1" x14ac:dyDescent="0.3">
      <c r="A12" s="4" t="s">
        <v>71</v>
      </c>
      <c r="B12" s="92" t="s">
        <v>15</v>
      </c>
      <c r="K12" s="82"/>
      <c r="L12" s="83"/>
    </row>
    <row r="13" spans="1:12" ht="15.75" thickBot="1" x14ac:dyDescent="0.3">
      <c r="A13" s="4" t="s">
        <v>74</v>
      </c>
      <c r="B13" s="92" t="s">
        <v>16</v>
      </c>
      <c r="E13" s="301" t="s">
        <v>80</v>
      </c>
      <c r="F13" s="302"/>
      <c r="G13" s="302"/>
      <c r="H13" s="302"/>
      <c r="I13" s="303"/>
    </row>
    <row r="14" spans="1:12" x14ac:dyDescent="0.25">
      <c r="A14" s="4" t="s">
        <v>70</v>
      </c>
      <c r="B14" s="92" t="s">
        <v>17</v>
      </c>
      <c r="E14" s="98" t="s">
        <v>117</v>
      </c>
      <c r="F14" s="109" t="s">
        <v>118</v>
      </c>
      <c r="G14" s="110" t="s">
        <v>119</v>
      </c>
      <c r="H14" s="110" t="s">
        <v>120</v>
      </c>
      <c r="I14" s="111" t="s">
        <v>121</v>
      </c>
    </row>
    <row r="15" spans="1:12" ht="15.75" thickBot="1" x14ac:dyDescent="0.3">
      <c r="A15" s="4" t="s">
        <v>68</v>
      </c>
      <c r="B15" s="92" t="s">
        <v>108</v>
      </c>
      <c r="E15" s="97" t="s">
        <v>122</v>
      </c>
      <c r="F15" s="112">
        <v>0.3</v>
      </c>
      <c r="G15" s="113">
        <v>0.4</v>
      </c>
      <c r="H15" s="113">
        <v>0.45</v>
      </c>
      <c r="I15" s="114">
        <v>0.5</v>
      </c>
    </row>
    <row r="16" spans="1:12" x14ac:dyDescent="0.25">
      <c r="A16" s="4" t="s">
        <v>65</v>
      </c>
      <c r="B16" s="92" t="s">
        <v>18</v>
      </c>
    </row>
    <row r="17" spans="1:9" ht="15.75" thickBot="1" x14ac:dyDescent="0.3">
      <c r="A17" s="4" t="s">
        <v>67</v>
      </c>
      <c r="B17" s="92" t="s">
        <v>19</v>
      </c>
    </row>
    <row r="18" spans="1:9" ht="15.75" thickBot="1" x14ac:dyDescent="0.3">
      <c r="A18" s="4" t="s">
        <v>69</v>
      </c>
      <c r="B18" s="92" t="s">
        <v>109</v>
      </c>
      <c r="E18" s="293" t="s">
        <v>123</v>
      </c>
      <c r="F18" s="294"/>
      <c r="G18" s="294"/>
      <c r="H18" s="294"/>
      <c r="I18" s="295"/>
    </row>
    <row r="19" spans="1:9" x14ac:dyDescent="0.25">
      <c r="A19" s="93" t="s">
        <v>110</v>
      </c>
      <c r="B19" s="92" t="s">
        <v>20</v>
      </c>
      <c r="E19" s="98" t="s">
        <v>117</v>
      </c>
      <c r="F19" s="121" t="s">
        <v>118</v>
      </c>
      <c r="G19" s="122" t="s">
        <v>119</v>
      </c>
      <c r="H19" s="122" t="s">
        <v>120</v>
      </c>
      <c r="I19" s="123" t="s">
        <v>121</v>
      </c>
    </row>
    <row r="20" spans="1:9" ht="15.75" thickBot="1" x14ac:dyDescent="0.3">
      <c r="A20" s="4" t="s">
        <v>73</v>
      </c>
      <c r="B20" s="92" t="s">
        <v>21</v>
      </c>
      <c r="E20" s="97" t="s">
        <v>122</v>
      </c>
      <c r="F20" s="124">
        <v>0.3</v>
      </c>
      <c r="G20" s="125">
        <v>0.4</v>
      </c>
      <c r="H20" s="125">
        <v>0.45</v>
      </c>
      <c r="I20" s="126">
        <v>0.5</v>
      </c>
    </row>
    <row r="21" spans="1:9" ht="15.75" thickBot="1" x14ac:dyDescent="0.3">
      <c r="A21" s="93" t="s">
        <v>111</v>
      </c>
      <c r="B21" s="92" t="s">
        <v>112</v>
      </c>
      <c r="E21" s="94"/>
    </row>
    <row r="22" spans="1:9" ht="15.75" thickBot="1" x14ac:dyDescent="0.3">
      <c r="A22" s="93" t="s">
        <v>113</v>
      </c>
      <c r="B22" s="92" t="s">
        <v>22</v>
      </c>
      <c r="E22" s="293" t="s">
        <v>79</v>
      </c>
      <c r="F22" s="294"/>
      <c r="G22" s="294"/>
      <c r="H22" s="294"/>
      <c r="I22" s="295"/>
    </row>
    <row r="23" spans="1:9" x14ac:dyDescent="0.25">
      <c r="A23" s="4" t="s">
        <v>72</v>
      </c>
      <c r="B23" s="92" t="s">
        <v>23</v>
      </c>
      <c r="E23" s="98" t="s">
        <v>117</v>
      </c>
      <c r="F23" s="127" t="s">
        <v>118</v>
      </c>
      <c r="G23" s="128" t="s">
        <v>119</v>
      </c>
      <c r="H23" s="128" t="s">
        <v>120</v>
      </c>
      <c r="I23" s="129" t="s">
        <v>121</v>
      </c>
    </row>
    <row r="24" spans="1:9" ht="15.75" thickBot="1" x14ac:dyDescent="0.3">
      <c r="A24" s="93" t="s">
        <v>114</v>
      </c>
      <c r="B24" s="92" t="s">
        <v>24</v>
      </c>
      <c r="E24" s="97" t="s">
        <v>122</v>
      </c>
      <c r="F24" s="130">
        <v>0.3</v>
      </c>
      <c r="G24" s="131">
        <v>0.4</v>
      </c>
      <c r="H24" s="131">
        <v>0.45</v>
      </c>
      <c r="I24" s="132">
        <v>0.5</v>
      </c>
    </row>
    <row r="25" spans="1:9" ht="15.75" thickBot="1" x14ac:dyDescent="0.3">
      <c r="A25" s="93" t="s">
        <v>115</v>
      </c>
      <c r="B25" s="92" t="s">
        <v>25</v>
      </c>
    </row>
    <row r="26" spans="1:9" ht="15.75" thickBot="1" x14ac:dyDescent="0.3">
      <c r="A26" s="55"/>
      <c r="B26" s="92" t="s">
        <v>26</v>
      </c>
      <c r="E26" s="293" t="s">
        <v>81</v>
      </c>
      <c r="F26" s="294"/>
      <c r="G26" s="294"/>
      <c r="H26" s="294"/>
      <c r="I26" s="295"/>
    </row>
    <row r="27" spans="1:9" x14ac:dyDescent="0.25">
      <c r="A27" s="55"/>
      <c r="B27" s="92" t="s">
        <v>27</v>
      </c>
      <c r="E27" s="98" t="s">
        <v>117</v>
      </c>
      <c r="F27" s="115" t="s">
        <v>118</v>
      </c>
      <c r="G27" s="116" t="s">
        <v>119</v>
      </c>
      <c r="H27" s="116" t="s">
        <v>120</v>
      </c>
      <c r="I27" s="117" t="s">
        <v>121</v>
      </c>
    </row>
    <row r="28" spans="1:9" ht="15.75" thickBot="1" x14ac:dyDescent="0.3">
      <c r="A28" s="55"/>
      <c r="B28" s="92" t="s">
        <v>28</v>
      </c>
      <c r="E28" s="97" t="s">
        <v>122</v>
      </c>
      <c r="F28" s="118">
        <v>0.35</v>
      </c>
      <c r="G28" s="119">
        <v>0.45</v>
      </c>
      <c r="H28" s="119">
        <v>0.5</v>
      </c>
      <c r="I28" s="120">
        <v>0.55000000000000004</v>
      </c>
    </row>
    <row r="29" spans="1:9" x14ac:dyDescent="0.25">
      <c r="A29" s="55"/>
      <c r="B29" s="92" t="s">
        <v>29</v>
      </c>
    </row>
    <row r="30" spans="1:9" x14ac:dyDescent="0.25">
      <c r="A30" s="55"/>
      <c r="B30" s="92" t="s">
        <v>30</v>
      </c>
    </row>
    <row r="31" spans="1:9" x14ac:dyDescent="0.25">
      <c r="A31" s="55"/>
      <c r="B31" s="92" t="s">
        <v>31</v>
      </c>
    </row>
    <row r="32" spans="1:9" x14ac:dyDescent="0.25">
      <c r="A32" s="55"/>
      <c r="B32" s="92" t="s">
        <v>32</v>
      </c>
    </row>
    <row r="33" spans="1:10" x14ac:dyDescent="0.25">
      <c r="A33" s="55"/>
      <c r="B33" s="92" t="s">
        <v>33</v>
      </c>
      <c r="J33" s="55"/>
    </row>
    <row r="34" spans="1:10" x14ac:dyDescent="0.25">
      <c r="A34" s="55"/>
      <c r="B34" s="92" t="s">
        <v>34</v>
      </c>
    </row>
    <row r="35" spans="1:10" x14ac:dyDescent="0.25">
      <c r="A35" s="55"/>
      <c r="B35" s="1" t="s">
        <v>35</v>
      </c>
    </row>
    <row r="36" spans="1:10" x14ac:dyDescent="0.25">
      <c r="A36" s="55"/>
      <c r="B36" s="1" t="s">
        <v>36</v>
      </c>
    </row>
    <row r="37" spans="1:10" x14ac:dyDescent="0.25">
      <c r="A37" s="55"/>
      <c r="B37" s="1" t="s">
        <v>37</v>
      </c>
    </row>
    <row r="43" spans="1:10" x14ac:dyDescent="0.25">
      <c r="A43" s="84"/>
    </row>
    <row r="44" spans="1:10" x14ac:dyDescent="0.25">
      <c r="A44" s="84"/>
    </row>
    <row r="45" spans="1:10" x14ac:dyDescent="0.25">
      <c r="A45" s="84"/>
    </row>
  </sheetData>
  <mergeCells count="8">
    <mergeCell ref="E26:I26"/>
    <mergeCell ref="E3:I3"/>
    <mergeCell ref="K3:L3"/>
    <mergeCell ref="E5:I5"/>
    <mergeCell ref="E9:I9"/>
    <mergeCell ref="E13:I13"/>
    <mergeCell ref="E18:I18"/>
    <mergeCell ref="E22:I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workbookViewId="0">
      <selection activeCell="E26" sqref="E26"/>
    </sheetView>
  </sheetViews>
  <sheetFormatPr defaultRowHeight="15" x14ac:dyDescent="0.25"/>
  <cols>
    <col min="1" max="1" width="7.42578125" style="55" customWidth="1"/>
    <col min="2" max="2" width="83.85546875" style="55" customWidth="1"/>
    <col min="3" max="5" width="9.140625" style="55"/>
    <col min="6" max="6" width="8.5703125" style="55" customWidth="1"/>
    <col min="7" max="7" width="37.28515625" style="55" customWidth="1"/>
    <col min="8" max="16384" width="9.140625" style="55"/>
  </cols>
  <sheetData>
    <row r="1" spans="1:7" ht="15.75" thickBot="1" x14ac:dyDescent="0.3"/>
    <row r="2" spans="1:7" ht="28.5" customHeight="1" thickBot="1" x14ac:dyDescent="0.3">
      <c r="A2" s="278" t="s">
        <v>153</v>
      </c>
      <c r="B2" s="88" t="s">
        <v>154</v>
      </c>
      <c r="F2" s="299" t="s">
        <v>87</v>
      </c>
      <c r="G2" s="300"/>
    </row>
    <row r="3" spans="1:7" ht="15.75" thickBot="1" x14ac:dyDescent="0.3">
      <c r="A3" s="80"/>
      <c r="B3" s="81"/>
      <c r="F3" s="80"/>
      <c r="G3" s="81"/>
    </row>
    <row r="4" spans="1:7" x14ac:dyDescent="0.25">
      <c r="A4" s="279" t="s">
        <v>155</v>
      </c>
      <c r="B4" s="280" t="s">
        <v>156</v>
      </c>
      <c r="F4" s="77"/>
      <c r="G4" s="74" t="s">
        <v>94</v>
      </c>
    </row>
    <row r="5" spans="1:7" ht="15.75" thickBot="1" x14ac:dyDescent="0.3">
      <c r="A5" s="281"/>
      <c r="B5" s="280"/>
      <c r="F5" s="78" t="s">
        <v>88</v>
      </c>
      <c r="G5" s="75" t="s">
        <v>93</v>
      </c>
    </row>
    <row r="6" spans="1:7" x14ac:dyDescent="0.25">
      <c r="A6" s="279" t="s">
        <v>157</v>
      </c>
      <c r="B6" s="280" t="s">
        <v>158</v>
      </c>
      <c r="F6" s="77"/>
      <c r="G6" s="74" t="s">
        <v>96</v>
      </c>
    </row>
    <row r="7" spans="1:7" ht="15.75" thickBot="1" x14ac:dyDescent="0.3">
      <c r="A7" s="281"/>
      <c r="B7" s="280"/>
      <c r="F7" s="78" t="s">
        <v>89</v>
      </c>
      <c r="G7" s="75" t="s">
        <v>95</v>
      </c>
    </row>
    <row r="8" spans="1:7" ht="15.75" thickBot="1" x14ac:dyDescent="0.3">
      <c r="A8" s="279" t="s">
        <v>159</v>
      </c>
      <c r="B8" s="282" t="s">
        <v>160</v>
      </c>
      <c r="F8" s="79" t="s">
        <v>90</v>
      </c>
      <c r="G8" s="76" t="s">
        <v>97</v>
      </c>
    </row>
    <row r="9" spans="1:7" ht="15.75" thickBot="1" x14ac:dyDescent="0.3">
      <c r="A9" s="281"/>
      <c r="B9" s="280" t="s">
        <v>161</v>
      </c>
      <c r="F9" s="79" t="s">
        <v>91</v>
      </c>
      <c r="G9" s="76" t="s">
        <v>98</v>
      </c>
    </row>
    <row r="10" spans="1:7" ht="15.75" thickBot="1" x14ac:dyDescent="0.3">
      <c r="A10" s="281"/>
      <c r="B10" s="280" t="s">
        <v>162</v>
      </c>
      <c r="F10" s="79" t="s">
        <v>92</v>
      </c>
      <c r="G10" s="76" t="s">
        <v>99</v>
      </c>
    </row>
    <row r="11" spans="1:7" ht="15.75" thickBot="1" x14ac:dyDescent="0.3">
      <c r="A11" s="281"/>
      <c r="B11" s="280" t="s">
        <v>171</v>
      </c>
      <c r="F11" s="82"/>
      <c r="G11" s="83"/>
    </row>
    <row r="12" spans="1:7" x14ac:dyDescent="0.25">
      <c r="A12" s="281"/>
      <c r="B12" s="280"/>
    </row>
    <row r="13" spans="1:7" x14ac:dyDescent="0.25">
      <c r="A13" s="279" t="s">
        <v>163</v>
      </c>
      <c r="B13" s="280" t="s">
        <v>164</v>
      </c>
    </row>
    <row r="14" spans="1:7" x14ac:dyDescent="0.25">
      <c r="A14" s="281"/>
      <c r="B14" s="280" t="s">
        <v>165</v>
      </c>
    </row>
    <row r="15" spans="1:7" x14ac:dyDescent="0.25">
      <c r="A15" s="281"/>
      <c r="B15" s="280"/>
    </row>
    <row r="16" spans="1:7" x14ac:dyDescent="0.25">
      <c r="A16" s="279" t="s">
        <v>166</v>
      </c>
      <c r="B16" s="283" t="s">
        <v>172</v>
      </c>
    </row>
    <row r="17" spans="1:2" x14ac:dyDescent="0.25">
      <c r="A17" s="279"/>
      <c r="B17" s="280" t="s">
        <v>173</v>
      </c>
    </row>
    <row r="18" spans="1:2" x14ac:dyDescent="0.25">
      <c r="A18" s="284"/>
      <c r="B18" s="288" t="s">
        <v>176</v>
      </c>
    </row>
    <row r="19" spans="1:2" x14ac:dyDescent="0.25">
      <c r="A19" s="284"/>
      <c r="B19" s="285"/>
    </row>
    <row r="20" spans="1:2" x14ac:dyDescent="0.25">
      <c r="A20" s="284">
        <v>6</v>
      </c>
      <c r="B20" s="286" t="s">
        <v>167</v>
      </c>
    </row>
    <row r="21" spans="1:2" x14ac:dyDescent="0.25">
      <c r="A21" s="284"/>
      <c r="B21" s="287" t="s">
        <v>175</v>
      </c>
    </row>
    <row r="22" spans="1:2" x14ac:dyDescent="0.25">
      <c r="A22" s="284"/>
      <c r="B22" s="292" t="s">
        <v>174</v>
      </c>
    </row>
    <row r="23" spans="1:2" x14ac:dyDescent="0.25">
      <c r="A23" s="284"/>
      <c r="B23" s="292"/>
    </row>
    <row r="24" spans="1:2" x14ac:dyDescent="0.25">
      <c r="A24" s="284">
        <v>7</v>
      </c>
      <c r="B24" s="287" t="s">
        <v>168</v>
      </c>
    </row>
    <row r="25" spans="1:2" x14ac:dyDescent="0.25">
      <c r="A25" s="284"/>
      <c r="B25" s="288" t="s">
        <v>169</v>
      </c>
    </row>
    <row r="26" spans="1:2" ht="15.75" thickBot="1" x14ac:dyDescent="0.3">
      <c r="A26" s="289"/>
      <c r="B26" s="290" t="s">
        <v>170</v>
      </c>
    </row>
    <row r="27" spans="1:2" x14ac:dyDescent="0.25">
      <c r="A27" s="291"/>
    </row>
    <row r="28" spans="1:2" x14ac:dyDescent="0.25">
      <c r="A28" s="291"/>
    </row>
    <row r="29" spans="1:2" x14ac:dyDescent="0.25">
      <c r="B29" s="133" t="s">
        <v>177</v>
      </c>
    </row>
    <row r="30" spans="1:2" x14ac:dyDescent="0.25">
      <c r="B30" s="355" t="s">
        <v>178</v>
      </c>
    </row>
  </sheetData>
  <mergeCells count="1">
    <mergeCell ref="F2:G2"/>
  </mergeCells>
  <hyperlinks>
    <hyperlink ref="B18" r:id="rId1"/>
    <hyperlink ref="B25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5" x14ac:dyDescent="0.25"/>
  <cols>
    <col min="1" max="1" width="40.85546875" style="55" customWidth="1"/>
    <col min="2" max="2" width="12.42578125" style="55" customWidth="1"/>
    <col min="3" max="3" width="21.5703125" style="55" customWidth="1"/>
    <col min="4" max="7" width="13.7109375" style="55" customWidth="1"/>
    <col min="8" max="8" width="14.7109375" style="55" customWidth="1"/>
    <col min="9" max="19" width="13.7109375" style="55" customWidth="1"/>
    <col min="20" max="20" width="12.85546875" style="55" customWidth="1"/>
    <col min="21" max="21" width="19" style="55" customWidth="1"/>
    <col min="22" max="22" width="13.85546875" style="55" customWidth="1"/>
    <col min="23" max="23" width="14.7109375" style="55" customWidth="1"/>
    <col min="24" max="24" width="13.42578125" style="55" customWidth="1"/>
    <col min="25" max="25" width="13.5703125" style="55" customWidth="1"/>
    <col min="26" max="16384" width="9.140625" style="55"/>
  </cols>
  <sheetData>
    <row r="1" spans="1:26" ht="21.75" thickBot="1" x14ac:dyDescent="0.4">
      <c r="A1" s="315" t="s">
        <v>152</v>
      </c>
      <c r="B1" s="329" t="s">
        <v>150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</row>
    <row r="2" spans="1:26" s="133" customFormat="1" ht="14.25" customHeight="1" x14ac:dyDescent="0.35">
      <c r="A2" s="31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6" ht="12.75" customHeight="1" thickBot="1" x14ac:dyDescent="0.3">
      <c r="A3" s="317"/>
    </row>
    <row r="4" spans="1:26" ht="21.75" thickBot="1" x14ac:dyDescent="0.4">
      <c r="A4" s="71"/>
      <c r="B4" s="306" t="s">
        <v>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6"/>
    </row>
    <row r="6" spans="1:26" ht="15.75" x14ac:dyDescent="0.25">
      <c r="A6" s="308"/>
      <c r="B6" s="312" t="s">
        <v>130</v>
      </c>
      <c r="C6" s="313"/>
      <c r="D6" s="313"/>
      <c r="E6" s="313"/>
      <c r="F6" s="313"/>
      <c r="G6" s="313"/>
      <c r="H6" s="322" t="s">
        <v>145</v>
      </c>
      <c r="I6" s="323"/>
      <c r="J6" s="323"/>
      <c r="K6" s="323"/>
      <c r="L6" s="323"/>
      <c r="M6" s="323"/>
      <c r="N6" s="304" t="s">
        <v>132</v>
      </c>
      <c r="O6" s="305"/>
      <c r="P6" s="305"/>
      <c r="Q6" s="305"/>
      <c r="R6" s="305"/>
      <c r="S6" s="305"/>
      <c r="T6" s="343" t="s">
        <v>133</v>
      </c>
      <c r="U6" s="344"/>
      <c r="V6" s="344"/>
      <c r="W6" s="344"/>
      <c r="X6" s="344"/>
      <c r="Y6" s="344"/>
    </row>
    <row r="7" spans="1:26" s="235" customFormat="1" ht="35.25" customHeight="1" x14ac:dyDescent="0.25">
      <c r="A7" s="309"/>
      <c r="B7" s="222"/>
      <c r="C7" s="223"/>
      <c r="D7" s="224" t="s">
        <v>141</v>
      </c>
      <c r="E7" s="225" t="s">
        <v>142</v>
      </c>
      <c r="F7" s="225" t="s">
        <v>143</v>
      </c>
      <c r="G7" s="226" t="s">
        <v>144</v>
      </c>
      <c r="H7" s="310"/>
      <c r="I7" s="311"/>
      <c r="J7" s="227" t="s">
        <v>141</v>
      </c>
      <c r="K7" s="228" t="s">
        <v>142</v>
      </c>
      <c r="L7" s="228" t="s">
        <v>143</v>
      </c>
      <c r="M7" s="229" t="s">
        <v>144</v>
      </c>
      <c r="N7" s="318"/>
      <c r="O7" s="319"/>
      <c r="P7" s="230" t="s">
        <v>141</v>
      </c>
      <c r="Q7" s="231" t="s">
        <v>142</v>
      </c>
      <c r="R7" s="232" t="s">
        <v>143</v>
      </c>
      <c r="S7" s="231" t="s">
        <v>144</v>
      </c>
      <c r="T7" s="320"/>
      <c r="U7" s="321"/>
      <c r="V7" s="233" t="s">
        <v>141</v>
      </c>
      <c r="W7" s="234" t="s">
        <v>142</v>
      </c>
      <c r="X7" s="234" t="s">
        <v>143</v>
      </c>
      <c r="Y7" s="234" t="s">
        <v>144</v>
      </c>
    </row>
    <row r="8" spans="1:26" ht="30.75" thickBot="1" x14ac:dyDescent="0.3">
      <c r="A8" s="144" t="s">
        <v>0</v>
      </c>
      <c r="B8" s="238" t="s">
        <v>134</v>
      </c>
      <c r="C8" s="146" t="s">
        <v>84</v>
      </c>
      <c r="D8" s="239">
        <v>0.25</v>
      </c>
      <c r="E8" s="240">
        <v>0.35</v>
      </c>
      <c r="F8" s="240">
        <v>0.4</v>
      </c>
      <c r="G8" s="241">
        <v>0.45</v>
      </c>
      <c r="H8" s="242" t="s">
        <v>51</v>
      </c>
      <c r="I8" s="147" t="s">
        <v>84</v>
      </c>
      <c r="J8" s="243">
        <v>0.25</v>
      </c>
      <c r="K8" s="244">
        <v>0.35</v>
      </c>
      <c r="L8" s="245">
        <v>0.4</v>
      </c>
      <c r="M8" s="245">
        <v>0.45</v>
      </c>
      <c r="N8" s="246" t="s">
        <v>50</v>
      </c>
      <c r="O8" s="148" t="s">
        <v>84</v>
      </c>
      <c r="P8" s="247">
        <v>0.3</v>
      </c>
      <c r="Q8" s="248">
        <v>0.4</v>
      </c>
      <c r="R8" s="249">
        <v>0.45</v>
      </c>
      <c r="S8" s="248">
        <v>0.5</v>
      </c>
      <c r="T8" s="250" t="s">
        <v>52</v>
      </c>
      <c r="U8" s="54" t="s">
        <v>84</v>
      </c>
      <c r="V8" s="251">
        <v>0.3</v>
      </c>
      <c r="W8" s="252">
        <v>0.4</v>
      </c>
      <c r="X8" s="252">
        <v>0.45</v>
      </c>
      <c r="Y8" s="253">
        <v>0.5</v>
      </c>
      <c r="Z8" s="175"/>
    </row>
    <row r="9" spans="1:26" ht="15.75" thickTop="1" x14ac:dyDescent="0.25">
      <c r="A9" s="4" t="s">
        <v>54</v>
      </c>
      <c r="B9" s="48">
        <v>1171</v>
      </c>
      <c r="C9" s="149">
        <v>121443.82512500002</v>
      </c>
      <c r="D9" s="150">
        <v>91082.86884375001</v>
      </c>
      <c r="E9" s="151">
        <v>78938.486331250009</v>
      </c>
      <c r="F9" s="56">
        <v>72866.295075000002</v>
      </c>
      <c r="G9" s="56">
        <v>66794.103818750009</v>
      </c>
      <c r="H9" s="48">
        <v>1050</v>
      </c>
      <c r="I9" s="149">
        <v>114039.18</v>
      </c>
      <c r="J9" s="150">
        <v>85529.384999999995</v>
      </c>
      <c r="K9" s="151">
        <v>74125.467000000004</v>
      </c>
      <c r="L9" s="56">
        <v>68423.507999999987</v>
      </c>
      <c r="M9" s="87">
        <v>62721.548999999999</v>
      </c>
      <c r="N9" s="51">
        <v>970</v>
      </c>
      <c r="O9" s="152">
        <v>99680.624374999534</v>
      </c>
      <c r="P9" s="153">
        <v>69776.437062499666</v>
      </c>
      <c r="Q9" s="68">
        <v>59808.37462499972</v>
      </c>
      <c r="R9" s="68">
        <v>54824.343406249747</v>
      </c>
      <c r="S9" s="152">
        <v>49840.312187499767</v>
      </c>
      <c r="T9" s="59">
        <v>696</v>
      </c>
      <c r="U9" s="154">
        <v>73418.274999999689</v>
      </c>
      <c r="V9" s="155">
        <v>51392.792499999778</v>
      </c>
      <c r="W9" s="156">
        <v>44050.964999999815</v>
      </c>
      <c r="X9" s="156">
        <v>40380.051249999829</v>
      </c>
      <c r="Y9" s="60">
        <v>36709.137499999844</v>
      </c>
    </row>
    <row r="10" spans="1:26" x14ac:dyDescent="0.25">
      <c r="A10" s="4" t="s">
        <v>59</v>
      </c>
      <c r="B10" s="49">
        <v>67</v>
      </c>
      <c r="C10" s="157">
        <v>6091.25</v>
      </c>
      <c r="D10" s="150">
        <v>4568.4375</v>
      </c>
      <c r="E10" s="151">
        <v>3959.3125</v>
      </c>
      <c r="F10" s="56">
        <v>3654.75</v>
      </c>
      <c r="G10" s="56">
        <v>3350.1875000000005</v>
      </c>
      <c r="H10" s="49">
        <v>52</v>
      </c>
      <c r="I10" s="157">
        <v>4155</v>
      </c>
      <c r="J10" s="150">
        <v>3116.25</v>
      </c>
      <c r="K10" s="151">
        <v>2700.75</v>
      </c>
      <c r="L10" s="56">
        <v>2493</v>
      </c>
      <c r="M10" s="53">
        <v>2285.25</v>
      </c>
      <c r="N10" s="52">
        <v>44</v>
      </c>
      <c r="O10" s="158">
        <v>3522.3125000000005</v>
      </c>
      <c r="P10" s="153">
        <v>2465.6187500000001</v>
      </c>
      <c r="Q10" s="68">
        <v>2113.3875000000003</v>
      </c>
      <c r="R10" s="68">
        <v>1937.2718750000004</v>
      </c>
      <c r="S10" s="152">
        <v>1761.1562500000002</v>
      </c>
      <c r="T10" s="61">
        <v>186</v>
      </c>
      <c r="U10" s="159">
        <v>14745.9375</v>
      </c>
      <c r="V10" s="155">
        <v>10322.15625</v>
      </c>
      <c r="W10" s="156">
        <v>8847.5625</v>
      </c>
      <c r="X10" s="156">
        <v>8110.2656250000009</v>
      </c>
      <c r="Y10" s="60">
        <v>7372.96875</v>
      </c>
    </row>
    <row r="11" spans="1:26" x14ac:dyDescent="0.25">
      <c r="A11" s="4" t="s">
        <v>55</v>
      </c>
      <c r="B11" s="49">
        <v>3</v>
      </c>
      <c r="C11" s="157">
        <v>129.31034482758622</v>
      </c>
      <c r="D11" s="150">
        <v>96.982758620689665</v>
      </c>
      <c r="E11" s="151">
        <v>84.051724137931046</v>
      </c>
      <c r="F11" s="56">
        <v>77.58620689655173</v>
      </c>
      <c r="G11" s="56">
        <v>71.120689655172427</v>
      </c>
      <c r="H11" s="49">
        <v>18</v>
      </c>
      <c r="I11" s="157">
        <v>779.5</v>
      </c>
      <c r="J11" s="150">
        <v>584.625</v>
      </c>
      <c r="K11" s="151">
        <v>506.67500000000001</v>
      </c>
      <c r="L11" s="56">
        <v>467.7</v>
      </c>
      <c r="M11" s="53">
        <v>428.72500000000002</v>
      </c>
      <c r="N11" s="52">
        <v>22</v>
      </c>
      <c r="O11" s="158">
        <v>1011.8750000000002</v>
      </c>
      <c r="P11" s="153">
        <v>708.31250000000011</v>
      </c>
      <c r="Q11" s="68">
        <v>607.12500000000011</v>
      </c>
      <c r="R11" s="68">
        <v>556.53125000000011</v>
      </c>
      <c r="S11" s="152">
        <v>505.93750000000011</v>
      </c>
      <c r="T11" s="61">
        <v>46</v>
      </c>
      <c r="U11" s="159">
        <v>1888.3750000000009</v>
      </c>
      <c r="V11" s="155">
        <v>1321.8625000000006</v>
      </c>
      <c r="W11" s="156">
        <v>1133.0250000000005</v>
      </c>
      <c r="X11" s="156">
        <v>1038.6062500000005</v>
      </c>
      <c r="Y11" s="60">
        <v>944.18750000000045</v>
      </c>
    </row>
    <row r="12" spans="1:26" x14ac:dyDescent="0.25">
      <c r="A12" s="4" t="s">
        <v>60</v>
      </c>
      <c r="B12" s="49">
        <v>34</v>
      </c>
      <c r="C12" s="157">
        <v>1995</v>
      </c>
      <c r="D12" s="150">
        <v>1496.25</v>
      </c>
      <c r="E12" s="151">
        <v>1296.75</v>
      </c>
      <c r="F12" s="56">
        <v>1197</v>
      </c>
      <c r="G12" s="56">
        <v>1097.25</v>
      </c>
      <c r="H12" s="49">
        <v>40</v>
      </c>
      <c r="I12" s="157">
        <v>2273.75</v>
      </c>
      <c r="J12" s="150">
        <v>1705.3125</v>
      </c>
      <c r="K12" s="151">
        <v>1477.9375</v>
      </c>
      <c r="L12" s="56">
        <v>1364.25</v>
      </c>
      <c r="M12" s="53">
        <v>1250.5625</v>
      </c>
      <c r="N12" s="52">
        <v>24</v>
      </c>
      <c r="O12" s="160">
        <v>1716</v>
      </c>
      <c r="P12" s="153">
        <v>1201.1999999999998</v>
      </c>
      <c r="Q12" s="68">
        <v>1029.5999999999999</v>
      </c>
      <c r="R12" s="68">
        <v>943.80000000000007</v>
      </c>
      <c r="S12" s="152">
        <v>858</v>
      </c>
      <c r="T12" s="61">
        <v>108</v>
      </c>
      <c r="U12" s="159">
        <v>6055.625</v>
      </c>
      <c r="V12" s="155">
        <v>4238.9375</v>
      </c>
      <c r="W12" s="156">
        <v>3633.375</v>
      </c>
      <c r="X12" s="156">
        <v>3330.5937500000005</v>
      </c>
      <c r="Y12" s="60">
        <v>3027.8125</v>
      </c>
    </row>
    <row r="13" spans="1:26" x14ac:dyDescent="0.25">
      <c r="A13" s="4" t="s">
        <v>58</v>
      </c>
      <c r="B13" s="49">
        <v>40</v>
      </c>
      <c r="C13" s="157">
        <v>3370.0625</v>
      </c>
      <c r="D13" s="150">
        <v>2527.546875</v>
      </c>
      <c r="E13" s="151">
        <v>2190.5406250000001</v>
      </c>
      <c r="F13" s="56">
        <v>2022.0374999999999</v>
      </c>
      <c r="G13" s="56">
        <v>1853.5343750000002</v>
      </c>
      <c r="H13" s="49">
        <v>54</v>
      </c>
      <c r="I13" s="161">
        <v>3080.56</v>
      </c>
      <c r="J13" s="150">
        <v>2310.42</v>
      </c>
      <c r="K13" s="151">
        <v>2002.364</v>
      </c>
      <c r="L13" s="56">
        <v>1848.3359999999998</v>
      </c>
      <c r="M13" s="53">
        <v>1694.3080000000002</v>
      </c>
      <c r="N13" s="52">
        <v>57</v>
      </c>
      <c r="O13" s="158">
        <v>4256.1874999999973</v>
      </c>
      <c r="P13" s="153">
        <v>2979.3312499999979</v>
      </c>
      <c r="Q13" s="68">
        <v>2553.7124999999983</v>
      </c>
      <c r="R13" s="68">
        <v>2340.9031249999989</v>
      </c>
      <c r="S13" s="152">
        <v>2128.0937499999986</v>
      </c>
      <c r="T13" s="61">
        <v>151</v>
      </c>
      <c r="U13" s="159">
        <v>12261.8125</v>
      </c>
      <c r="V13" s="155">
        <v>8583.2687499999993</v>
      </c>
      <c r="W13" s="156">
        <v>7357.0874999999996</v>
      </c>
      <c r="X13" s="156">
        <v>6743.9968750000007</v>
      </c>
      <c r="Y13" s="60">
        <v>6130.90625</v>
      </c>
    </row>
    <row r="14" spans="1:26" x14ac:dyDescent="0.25">
      <c r="A14" s="4" t="s">
        <v>56</v>
      </c>
      <c r="B14" s="49">
        <v>32</v>
      </c>
      <c r="C14" s="157">
        <v>2570.875</v>
      </c>
      <c r="D14" s="150">
        <v>1928.15625</v>
      </c>
      <c r="E14" s="151">
        <v>1671.0687500000001</v>
      </c>
      <c r="F14" s="56">
        <v>1542.5249999999999</v>
      </c>
      <c r="G14" s="56">
        <v>1413.98125</v>
      </c>
      <c r="H14" s="162">
        <v>92</v>
      </c>
      <c r="I14" s="163">
        <v>6928.44</v>
      </c>
      <c r="J14" s="164">
        <v>5196.33</v>
      </c>
      <c r="K14" s="151">
        <v>4503.4859999999999</v>
      </c>
      <c r="L14" s="56">
        <v>4157.0639999999994</v>
      </c>
      <c r="M14" s="53">
        <v>3810.6420000000003</v>
      </c>
      <c r="N14" s="52">
        <v>735</v>
      </c>
      <c r="O14" s="158">
        <v>51088.625000000029</v>
      </c>
      <c r="P14" s="153">
        <v>35762.03750000002</v>
      </c>
      <c r="Q14" s="68">
        <v>30653.175000000017</v>
      </c>
      <c r="R14" s="68">
        <v>28098.74375000002</v>
      </c>
      <c r="S14" s="152">
        <v>25544.312500000015</v>
      </c>
      <c r="T14" s="61"/>
      <c r="U14" s="159"/>
      <c r="V14" s="155"/>
      <c r="W14" s="156"/>
      <c r="X14" s="156"/>
      <c r="Y14" s="60"/>
    </row>
    <row r="15" spans="1:26" x14ac:dyDescent="0.25">
      <c r="A15" s="4" t="s">
        <v>57</v>
      </c>
      <c r="B15" s="49">
        <v>52</v>
      </c>
      <c r="C15" s="157">
        <v>7451.25</v>
      </c>
      <c r="D15" s="150">
        <v>5588.4375</v>
      </c>
      <c r="E15" s="151">
        <v>4843.3125</v>
      </c>
      <c r="F15" s="56">
        <v>4470.75</v>
      </c>
      <c r="G15" s="56">
        <v>4098.1875</v>
      </c>
      <c r="H15" s="49">
        <v>81</v>
      </c>
      <c r="I15" s="165">
        <v>10695.73</v>
      </c>
      <c r="J15" s="150">
        <v>8021.7974999999997</v>
      </c>
      <c r="K15" s="151">
        <v>6952.2245000000003</v>
      </c>
      <c r="L15" s="56">
        <v>6417.4379999999992</v>
      </c>
      <c r="M15" s="53">
        <v>5882.6514999999999</v>
      </c>
      <c r="N15" s="52">
        <v>407</v>
      </c>
      <c r="O15" s="158">
        <v>47479.700000000004</v>
      </c>
      <c r="P15" s="153">
        <v>33235.79</v>
      </c>
      <c r="Q15" s="68">
        <v>28487.820000000003</v>
      </c>
      <c r="R15" s="68">
        <v>26113.835000000003</v>
      </c>
      <c r="S15" s="152">
        <v>23739.850000000002</v>
      </c>
      <c r="T15" s="61"/>
      <c r="U15" s="159"/>
      <c r="V15" s="155"/>
      <c r="W15" s="156"/>
      <c r="X15" s="156"/>
      <c r="Y15" s="60"/>
    </row>
    <row r="16" spans="1:26" x14ac:dyDescent="0.25">
      <c r="A16" s="4" t="s">
        <v>53</v>
      </c>
      <c r="B16" s="49">
        <v>37</v>
      </c>
      <c r="C16" s="157">
        <v>5027.4375</v>
      </c>
      <c r="D16" s="150">
        <v>3770.578125</v>
      </c>
      <c r="E16" s="151">
        <v>3267.8343749999999</v>
      </c>
      <c r="F16" s="56">
        <v>3016.4625000000001</v>
      </c>
      <c r="G16" s="56">
        <v>2765.0906250000003</v>
      </c>
      <c r="H16" s="49">
        <v>67</v>
      </c>
      <c r="I16" s="157">
        <v>8096.16</v>
      </c>
      <c r="J16" s="150">
        <v>6072.12</v>
      </c>
      <c r="K16" s="151">
        <v>5262.5039999999999</v>
      </c>
      <c r="L16" s="56">
        <v>4857.6959999999999</v>
      </c>
      <c r="M16" s="53">
        <v>4452.8879999999999</v>
      </c>
      <c r="N16" s="52">
        <v>309</v>
      </c>
      <c r="O16" s="158">
        <v>34061.437500000036</v>
      </c>
      <c r="P16" s="153">
        <v>23843.006250000024</v>
      </c>
      <c r="Q16" s="68">
        <v>20436.862500000021</v>
      </c>
      <c r="R16" s="68">
        <v>18733.790625000023</v>
      </c>
      <c r="S16" s="152">
        <v>17030.718750000018</v>
      </c>
      <c r="T16" s="61"/>
      <c r="U16" s="159"/>
      <c r="V16" s="155"/>
      <c r="W16" s="156"/>
      <c r="X16" s="156"/>
      <c r="Y16" s="60"/>
    </row>
    <row r="17" spans="1:25" x14ac:dyDescent="0.25">
      <c r="A17" s="4" t="s">
        <v>135</v>
      </c>
      <c r="B17" s="49">
        <v>124</v>
      </c>
      <c r="C17" s="157">
        <v>13134.865580667469</v>
      </c>
      <c r="D17" s="150">
        <v>9851.1491855006025</v>
      </c>
      <c r="E17" s="151">
        <v>8537.6626274338541</v>
      </c>
      <c r="F17" s="166">
        <v>7880.9193484004809</v>
      </c>
      <c r="G17" s="56">
        <v>7224.1760693671085</v>
      </c>
      <c r="H17" s="49">
        <v>224</v>
      </c>
      <c r="I17" s="157">
        <v>17325.849999999999</v>
      </c>
      <c r="J17" s="150">
        <v>12994.387499999999</v>
      </c>
      <c r="K17" s="151">
        <v>11261.8025</v>
      </c>
      <c r="L17" s="56">
        <v>10395.509999999998</v>
      </c>
      <c r="M17" s="53">
        <v>9529.2175000000007</v>
      </c>
      <c r="N17" s="52"/>
      <c r="O17" s="158"/>
      <c r="P17" s="153"/>
      <c r="Q17" s="68"/>
      <c r="R17" s="68"/>
      <c r="S17" s="152"/>
      <c r="T17" s="61"/>
      <c r="U17" s="159"/>
      <c r="V17" s="155"/>
      <c r="W17" s="156"/>
      <c r="X17" s="156"/>
      <c r="Y17" s="60"/>
    </row>
    <row r="18" spans="1:25" x14ac:dyDescent="0.25">
      <c r="A18" s="4" t="s">
        <v>62</v>
      </c>
      <c r="B18" s="49">
        <v>84</v>
      </c>
      <c r="C18" s="157">
        <v>9987.5</v>
      </c>
      <c r="D18" s="150">
        <v>7490.625</v>
      </c>
      <c r="E18" s="167">
        <v>6491.875</v>
      </c>
      <c r="F18" s="85">
        <v>5992.5</v>
      </c>
      <c r="G18" s="151">
        <v>5493.125</v>
      </c>
      <c r="H18" s="49">
        <v>100</v>
      </c>
      <c r="I18" s="157">
        <v>11912.5</v>
      </c>
      <c r="J18" s="150">
        <v>8934.375</v>
      </c>
      <c r="K18" s="151">
        <v>7743.125</v>
      </c>
      <c r="L18" s="56">
        <v>7147.5</v>
      </c>
      <c r="M18" s="53">
        <v>6551.8750000000009</v>
      </c>
      <c r="N18" s="52">
        <v>304</v>
      </c>
      <c r="O18" s="158">
        <v>36100</v>
      </c>
      <c r="P18" s="153">
        <v>25270</v>
      </c>
      <c r="Q18" s="68">
        <v>21660</v>
      </c>
      <c r="R18" s="68">
        <v>19855</v>
      </c>
      <c r="S18" s="152">
        <v>18050</v>
      </c>
      <c r="T18" s="61"/>
      <c r="U18" s="159"/>
      <c r="V18" s="155"/>
      <c r="W18" s="156"/>
      <c r="X18" s="156"/>
      <c r="Y18" s="60"/>
    </row>
    <row r="19" spans="1:25" x14ac:dyDescent="0.25">
      <c r="A19" s="168" t="s">
        <v>136</v>
      </c>
      <c r="B19" s="50">
        <v>234</v>
      </c>
      <c r="C19" s="169">
        <v>12142.675219997574</v>
      </c>
      <c r="D19" s="150">
        <v>9107.0064149981808</v>
      </c>
      <c r="E19" s="151">
        <v>7892.7388929984236</v>
      </c>
      <c r="F19" s="56">
        <v>7285.6051319985445</v>
      </c>
      <c r="G19" s="56">
        <v>6678.4713709986663</v>
      </c>
      <c r="H19" s="50"/>
      <c r="I19" s="169"/>
      <c r="J19" s="150"/>
      <c r="K19" s="151"/>
      <c r="L19" s="56"/>
      <c r="M19" s="56"/>
      <c r="N19" s="58"/>
      <c r="O19" s="158"/>
      <c r="P19" s="153"/>
      <c r="Q19" s="68"/>
      <c r="R19" s="68"/>
      <c r="S19" s="152"/>
      <c r="T19" s="61"/>
      <c r="U19" s="159"/>
      <c r="V19" s="155"/>
      <c r="W19" s="156"/>
      <c r="X19" s="156"/>
      <c r="Y19" s="60"/>
    </row>
    <row r="20" spans="1:25" x14ac:dyDescent="0.25">
      <c r="A20" s="168" t="s">
        <v>137</v>
      </c>
      <c r="B20" s="50">
        <v>61</v>
      </c>
      <c r="C20" s="169">
        <v>3408.1123274902843</v>
      </c>
      <c r="D20" s="150">
        <v>2556.0842456177133</v>
      </c>
      <c r="E20" s="151">
        <v>2215.2730128686849</v>
      </c>
      <c r="F20" s="56">
        <v>2044.8673964941704</v>
      </c>
      <c r="G20" s="56">
        <v>1874.4617801196566</v>
      </c>
      <c r="H20" s="50">
        <v>312</v>
      </c>
      <c r="I20" s="169">
        <v>14070</v>
      </c>
      <c r="J20" s="150">
        <v>10552.5</v>
      </c>
      <c r="K20" s="151">
        <v>9145.5</v>
      </c>
      <c r="L20" s="56">
        <v>8442</v>
      </c>
      <c r="M20" s="56">
        <v>7738.5000000000009</v>
      </c>
      <c r="N20" s="58"/>
      <c r="O20" s="158"/>
      <c r="P20" s="153"/>
      <c r="Q20" s="68"/>
      <c r="R20" s="68"/>
      <c r="S20" s="152"/>
      <c r="T20" s="61"/>
      <c r="U20" s="159"/>
      <c r="V20" s="155"/>
      <c r="W20" s="156"/>
      <c r="X20" s="156"/>
      <c r="Y20" s="60"/>
    </row>
    <row r="21" spans="1:25" x14ac:dyDescent="0.25">
      <c r="A21" s="168" t="s">
        <v>61</v>
      </c>
      <c r="B21" s="50">
        <v>26</v>
      </c>
      <c r="C21" s="169">
        <v>1401.6250000000002</v>
      </c>
      <c r="D21" s="150">
        <v>1051.2187500000002</v>
      </c>
      <c r="E21" s="151">
        <v>911.0562500000002</v>
      </c>
      <c r="F21" s="56">
        <v>840.97500000000014</v>
      </c>
      <c r="G21" s="56">
        <v>770.89375000000018</v>
      </c>
      <c r="H21" s="50">
        <v>40</v>
      </c>
      <c r="I21" s="169">
        <v>2024.94</v>
      </c>
      <c r="J21" s="150">
        <v>1518.7049999999999</v>
      </c>
      <c r="K21" s="151">
        <v>1316.211</v>
      </c>
      <c r="L21" s="56">
        <v>1214.9639999999999</v>
      </c>
      <c r="M21" s="170">
        <v>1113.7170000000001</v>
      </c>
      <c r="N21" s="171">
        <v>18</v>
      </c>
      <c r="O21" s="158">
        <v>1043.4375000000002</v>
      </c>
      <c r="P21" s="153">
        <v>730.40625000000011</v>
      </c>
      <c r="Q21" s="68">
        <v>626.06250000000011</v>
      </c>
      <c r="R21" s="68">
        <v>573.89062500000023</v>
      </c>
      <c r="S21" s="152">
        <v>521.71875000000011</v>
      </c>
      <c r="T21" s="61">
        <v>102</v>
      </c>
      <c r="U21" s="159">
        <v>5571.4375</v>
      </c>
      <c r="V21" s="155">
        <v>3900.0062499999999</v>
      </c>
      <c r="W21" s="156">
        <v>3342.8624999999997</v>
      </c>
      <c r="X21" s="156">
        <v>3064.2906250000001</v>
      </c>
      <c r="Y21" s="60">
        <v>2785.71875</v>
      </c>
    </row>
    <row r="22" spans="1:25" x14ac:dyDescent="0.25">
      <c r="A22" s="168" t="s">
        <v>63</v>
      </c>
      <c r="B22" s="50">
        <v>173</v>
      </c>
      <c r="C22" s="169">
        <v>21777.56</v>
      </c>
      <c r="D22" s="150">
        <v>16333.170000000002</v>
      </c>
      <c r="E22" s="151">
        <v>14155.414000000001</v>
      </c>
      <c r="F22" s="56">
        <v>13066.536</v>
      </c>
      <c r="G22" s="56">
        <v>11977.658000000001</v>
      </c>
      <c r="H22" s="49">
        <v>808</v>
      </c>
      <c r="I22" s="163">
        <v>94057.600000000006</v>
      </c>
      <c r="J22" s="150">
        <v>70543.200000000012</v>
      </c>
      <c r="K22" s="151">
        <v>61137.440000000002</v>
      </c>
      <c r="L22" s="56">
        <v>56434.560000000005</v>
      </c>
      <c r="M22" s="53">
        <v>51731.680000000008</v>
      </c>
      <c r="N22" s="52"/>
      <c r="O22" s="172"/>
      <c r="P22" s="173"/>
      <c r="Q22" s="86"/>
      <c r="R22" s="68"/>
      <c r="S22" s="152"/>
      <c r="T22" s="61"/>
      <c r="U22" s="159"/>
      <c r="V22" s="155"/>
      <c r="W22" s="156"/>
      <c r="X22" s="156"/>
      <c r="Y22" s="60"/>
    </row>
    <row r="23" spans="1:25" x14ac:dyDescent="0.25">
      <c r="A23" s="4" t="s">
        <v>138</v>
      </c>
      <c r="B23" s="49">
        <v>60</v>
      </c>
      <c r="C23" s="163">
        <v>4309.4669617981508</v>
      </c>
      <c r="D23" s="150">
        <v>3232.1002213486131</v>
      </c>
      <c r="E23" s="151">
        <v>2801.1535251687983</v>
      </c>
      <c r="F23" s="56">
        <v>2585.6801770788902</v>
      </c>
      <c r="G23" s="56">
        <v>2370.206828988983</v>
      </c>
      <c r="H23" s="49">
        <v>311</v>
      </c>
      <c r="I23" s="163">
        <v>18028.45</v>
      </c>
      <c r="J23" s="150">
        <v>13521.337500000001</v>
      </c>
      <c r="K23" s="151">
        <v>11718.4925</v>
      </c>
      <c r="L23" s="56">
        <v>10817.07</v>
      </c>
      <c r="M23" s="53">
        <v>9915.6475000000009</v>
      </c>
      <c r="N23" s="51"/>
      <c r="O23" s="174"/>
      <c r="P23" s="173"/>
      <c r="Q23" s="69"/>
      <c r="R23" s="68"/>
      <c r="S23" s="152"/>
      <c r="T23" s="59"/>
      <c r="U23" s="154"/>
      <c r="V23" s="155"/>
      <c r="W23" s="156"/>
      <c r="X23" s="156"/>
      <c r="Y23" s="60"/>
    </row>
    <row r="24" spans="1:25" ht="15.75" thickBot="1" x14ac:dyDescent="0.3">
      <c r="A24" s="175" t="s">
        <v>139</v>
      </c>
      <c r="B24" s="176">
        <v>63</v>
      </c>
      <c r="C24" s="177">
        <v>4341.2269247491749</v>
      </c>
      <c r="D24" s="150">
        <v>3255.9201935618812</v>
      </c>
      <c r="E24" s="151">
        <v>2821.7975010869636</v>
      </c>
      <c r="F24" s="56">
        <v>2604.7361548495051</v>
      </c>
      <c r="G24" s="56">
        <v>2387.6748086120465</v>
      </c>
      <c r="H24" s="178">
        <v>366</v>
      </c>
      <c r="I24" s="177">
        <v>27953.75</v>
      </c>
      <c r="J24" s="150">
        <v>20965.3125</v>
      </c>
      <c r="K24" s="151">
        <v>18169.9375</v>
      </c>
      <c r="L24" s="56">
        <v>16772.25</v>
      </c>
      <c r="M24" s="53">
        <v>15374.562500000002</v>
      </c>
      <c r="N24" s="51"/>
      <c r="O24" s="174"/>
      <c r="P24" s="173"/>
      <c r="Q24" s="179"/>
      <c r="R24" s="68"/>
      <c r="S24" s="152"/>
      <c r="T24" s="59"/>
      <c r="U24" s="154"/>
      <c r="V24" s="155"/>
      <c r="W24" s="156"/>
      <c r="X24" s="156"/>
      <c r="Y24" s="60"/>
    </row>
    <row r="25" spans="1:25" ht="15" customHeight="1" thickTop="1" thickBot="1" x14ac:dyDescent="0.3">
      <c r="A25" s="180" t="s">
        <v>11</v>
      </c>
      <c r="B25" s="181">
        <f>SUM(B9:B24)</f>
        <v>2261</v>
      </c>
      <c r="C25" s="182">
        <f>SUM(C9:C24)</f>
        <v>218582.04248453028</v>
      </c>
      <c r="D25" s="203">
        <v>163936.53186339769</v>
      </c>
      <c r="E25" s="204">
        <v>142078.32761494466</v>
      </c>
      <c r="F25" s="205">
        <v>131149.22549071815</v>
      </c>
      <c r="G25" s="205">
        <v>120220.12336649165</v>
      </c>
      <c r="H25" s="183">
        <f>SUM(H9:H24)</f>
        <v>3615</v>
      </c>
      <c r="I25" s="184">
        <f>SUM(I9:I24)</f>
        <v>335421.41000000003</v>
      </c>
      <c r="J25" s="206">
        <v>251566.0575</v>
      </c>
      <c r="K25" s="207">
        <v>218023.91649999999</v>
      </c>
      <c r="L25" s="208">
        <v>201252.84599999996</v>
      </c>
      <c r="M25" s="209">
        <v>184481.77550000002</v>
      </c>
      <c r="N25" s="185">
        <v>2890</v>
      </c>
      <c r="O25" s="186">
        <v>279960.19937499962</v>
      </c>
      <c r="P25" s="216">
        <v>195972.13956249971</v>
      </c>
      <c r="Q25" s="217">
        <v>167976.11962499976</v>
      </c>
      <c r="R25" s="217">
        <v>153978.10965624981</v>
      </c>
      <c r="S25" s="218">
        <v>139980.09968749981</v>
      </c>
      <c r="T25" s="187">
        <v>1289</v>
      </c>
      <c r="U25" s="188">
        <v>113941.46249999967</v>
      </c>
      <c r="V25" s="219">
        <v>79759.023749999789</v>
      </c>
      <c r="W25" s="220">
        <v>68364.877499999813</v>
      </c>
      <c r="X25" s="220">
        <v>62667.804374999825</v>
      </c>
      <c r="Y25" s="221">
        <v>56970.731249999844</v>
      </c>
    </row>
    <row r="26" spans="1:25" ht="15.75" thickBot="1" x14ac:dyDescent="0.3">
      <c r="B26" s="202"/>
      <c r="C26" s="45"/>
      <c r="D26" s="340" t="s">
        <v>146</v>
      </c>
      <c r="E26" s="341"/>
      <c r="F26" s="341"/>
      <c r="G26" s="342"/>
      <c r="H26" s="202"/>
      <c r="I26" s="45"/>
      <c r="J26" s="331" t="s">
        <v>147</v>
      </c>
      <c r="K26" s="332"/>
      <c r="L26" s="332"/>
      <c r="M26" s="333"/>
      <c r="P26" s="334" t="s">
        <v>148</v>
      </c>
      <c r="Q26" s="335"/>
      <c r="R26" s="335"/>
      <c r="S26" s="336"/>
      <c r="V26" s="337" t="s">
        <v>149</v>
      </c>
      <c r="W26" s="338"/>
      <c r="X26" s="338"/>
      <c r="Y26" s="339"/>
    </row>
    <row r="27" spans="1:25" x14ac:dyDescent="0.25">
      <c r="B27" s="202"/>
      <c r="C27" s="45"/>
      <c r="H27" s="202"/>
      <c r="I27" s="45"/>
    </row>
    <row r="28" spans="1:25" ht="15.75" thickBot="1" x14ac:dyDescent="0.3">
      <c r="B28" s="202"/>
      <c r="C28" s="45"/>
      <c r="H28" s="202"/>
      <c r="I28" s="45"/>
    </row>
    <row r="29" spans="1:25" ht="21.75" thickBot="1" x14ac:dyDescent="0.4">
      <c r="A29" s="71"/>
      <c r="B29" s="306" t="s">
        <v>129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6"/>
    </row>
    <row r="30" spans="1:25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5" ht="15" customHeight="1" x14ac:dyDescent="0.25">
      <c r="A31" s="308"/>
      <c r="B31" s="312" t="s">
        <v>130</v>
      </c>
      <c r="C31" s="313"/>
      <c r="D31" s="313"/>
      <c r="E31" s="313"/>
      <c r="F31" s="313"/>
      <c r="G31" s="314"/>
      <c r="H31" s="322" t="s">
        <v>131</v>
      </c>
      <c r="I31" s="323"/>
      <c r="J31" s="323"/>
      <c r="K31" s="323"/>
      <c r="L31" s="323"/>
      <c r="M31" s="324"/>
      <c r="N31" s="304" t="s">
        <v>132</v>
      </c>
      <c r="O31" s="305"/>
      <c r="P31" s="305"/>
      <c r="Q31" s="305"/>
      <c r="R31" s="305"/>
      <c r="S31" s="325"/>
      <c r="T31" s="326" t="s">
        <v>133</v>
      </c>
      <c r="U31" s="327"/>
      <c r="V31" s="327"/>
      <c r="W31" s="327"/>
      <c r="X31" s="327"/>
      <c r="Y31" s="328"/>
    </row>
    <row r="32" spans="1:25" ht="30" x14ac:dyDescent="0.25">
      <c r="A32" s="309"/>
      <c r="B32" s="142"/>
      <c r="C32" s="143"/>
      <c r="D32" s="224" t="s">
        <v>141</v>
      </c>
      <c r="E32" s="225" t="s">
        <v>142</v>
      </c>
      <c r="F32" s="225" t="s">
        <v>143</v>
      </c>
      <c r="G32" s="226" t="s">
        <v>144</v>
      </c>
      <c r="H32" s="310"/>
      <c r="I32" s="311"/>
      <c r="J32" s="227" t="s">
        <v>141</v>
      </c>
      <c r="K32" s="228" t="s">
        <v>142</v>
      </c>
      <c r="L32" s="228" t="s">
        <v>143</v>
      </c>
      <c r="M32" s="229" t="s">
        <v>144</v>
      </c>
      <c r="N32" s="318"/>
      <c r="O32" s="319"/>
      <c r="P32" s="230" t="s">
        <v>141</v>
      </c>
      <c r="Q32" s="231" t="s">
        <v>142</v>
      </c>
      <c r="R32" s="232" t="s">
        <v>143</v>
      </c>
      <c r="S32" s="231" t="s">
        <v>144</v>
      </c>
      <c r="T32" s="320"/>
      <c r="U32" s="321"/>
      <c r="V32" s="233" t="s">
        <v>141</v>
      </c>
      <c r="W32" s="234" t="s">
        <v>142</v>
      </c>
      <c r="X32" s="234" t="s">
        <v>143</v>
      </c>
      <c r="Y32" s="234" t="s">
        <v>144</v>
      </c>
    </row>
    <row r="33" spans="1:26" ht="30.75" thickBot="1" x14ac:dyDescent="0.3">
      <c r="A33" s="144" t="s">
        <v>12</v>
      </c>
      <c r="B33" s="145" t="s">
        <v>134</v>
      </c>
      <c r="C33" s="146" t="s">
        <v>84</v>
      </c>
      <c r="D33" s="239">
        <v>0.25</v>
      </c>
      <c r="E33" s="240">
        <v>0.35</v>
      </c>
      <c r="F33" s="240">
        <v>0.4</v>
      </c>
      <c r="G33" s="241">
        <v>0.45</v>
      </c>
      <c r="H33" s="242" t="s">
        <v>51</v>
      </c>
      <c r="I33" s="147" t="s">
        <v>84</v>
      </c>
      <c r="J33" s="243">
        <v>0.25</v>
      </c>
      <c r="K33" s="244">
        <v>0.35</v>
      </c>
      <c r="L33" s="245">
        <v>0.4</v>
      </c>
      <c r="M33" s="245">
        <v>0.45</v>
      </c>
      <c r="N33" s="246" t="s">
        <v>50</v>
      </c>
      <c r="O33" s="148" t="s">
        <v>84</v>
      </c>
      <c r="P33" s="247">
        <v>0.3</v>
      </c>
      <c r="Q33" s="248">
        <v>0.4</v>
      </c>
      <c r="R33" s="249">
        <v>0.45</v>
      </c>
      <c r="S33" s="248">
        <v>0.5</v>
      </c>
      <c r="T33" s="250" t="s">
        <v>52</v>
      </c>
      <c r="U33" s="54" t="s">
        <v>84</v>
      </c>
      <c r="V33" s="251">
        <v>0.3</v>
      </c>
      <c r="W33" s="252">
        <v>0.4</v>
      </c>
      <c r="X33" s="252">
        <v>0.45</v>
      </c>
      <c r="Y33" s="253">
        <v>0.5</v>
      </c>
      <c r="Z33" s="175"/>
    </row>
    <row r="34" spans="1:26" ht="15.75" thickTop="1" x14ac:dyDescent="0.25">
      <c r="A34" s="201" t="s">
        <v>13</v>
      </c>
      <c r="B34" s="62">
        <v>20</v>
      </c>
      <c r="C34" s="200">
        <v>2186.62</v>
      </c>
      <c r="D34" s="150">
        <f t="shared" ref="D34:G61" si="0">$C34*(1-D$33)</f>
        <v>1639.9649999999999</v>
      </c>
      <c r="E34" s="67">
        <f t="shared" si="0"/>
        <v>1421.3029999999999</v>
      </c>
      <c r="F34" s="56">
        <f t="shared" si="0"/>
        <v>1311.972</v>
      </c>
      <c r="G34" s="56">
        <f t="shared" si="0"/>
        <v>1202.6410000000001</v>
      </c>
      <c r="H34" s="62">
        <v>62</v>
      </c>
      <c r="I34" s="200">
        <v>5465</v>
      </c>
      <c r="J34" s="150">
        <f t="shared" ref="J34:J61" si="1">I34*(1-$J$33)</f>
        <v>4098.75</v>
      </c>
      <c r="K34" s="67">
        <f t="shared" ref="K34:K61" si="2">I34*(1-$K$33)</f>
        <v>3552.25</v>
      </c>
      <c r="L34" s="56">
        <f t="shared" ref="L34:L61" si="3">I34*(1-$L$33)</f>
        <v>3279</v>
      </c>
      <c r="M34" s="56">
        <f t="shared" ref="M34:M61" si="4">I34*(1-$M$33)</f>
        <v>3005.7500000000005</v>
      </c>
      <c r="N34" s="57">
        <v>183</v>
      </c>
      <c r="O34" s="152">
        <v>12187.500000000002</v>
      </c>
      <c r="P34" s="153">
        <f>O34*(1-$P$33)</f>
        <v>8531.25</v>
      </c>
      <c r="Q34" s="68">
        <f>O34*(1-$Q$33)</f>
        <v>7312.5000000000009</v>
      </c>
      <c r="R34" s="68">
        <f>O34*(1-$R$33)</f>
        <v>6703.1250000000018</v>
      </c>
      <c r="S34" s="199">
        <f>O34*(1-$S$33)</f>
        <v>6093.7500000000009</v>
      </c>
      <c r="T34" s="59"/>
      <c r="U34" s="154"/>
      <c r="V34" s="155"/>
      <c r="W34" s="156"/>
      <c r="X34" s="156"/>
      <c r="Y34" s="60"/>
    </row>
    <row r="35" spans="1:26" x14ac:dyDescent="0.25">
      <c r="A35" s="198" t="s">
        <v>14</v>
      </c>
      <c r="B35" s="65">
        <v>9</v>
      </c>
      <c r="C35" s="157">
        <v>905.83470394736855</v>
      </c>
      <c r="D35" s="150">
        <f t="shared" si="0"/>
        <v>679.37602796052647</v>
      </c>
      <c r="E35" s="67">
        <f t="shared" si="0"/>
        <v>588.79255756578959</v>
      </c>
      <c r="F35" s="56">
        <f t="shared" si="0"/>
        <v>543.50082236842115</v>
      </c>
      <c r="G35" s="56">
        <f t="shared" si="0"/>
        <v>498.20908717105277</v>
      </c>
      <c r="H35" s="65">
        <v>14</v>
      </c>
      <c r="I35" s="157">
        <v>1324.38</v>
      </c>
      <c r="J35" s="150">
        <f t="shared" si="1"/>
        <v>993.28500000000008</v>
      </c>
      <c r="K35" s="67">
        <f t="shared" si="2"/>
        <v>860.84700000000009</v>
      </c>
      <c r="L35" s="56">
        <f t="shared" si="3"/>
        <v>794.62800000000004</v>
      </c>
      <c r="M35" s="56">
        <f t="shared" si="4"/>
        <v>728.40900000000011</v>
      </c>
      <c r="N35" s="58">
        <v>16</v>
      </c>
      <c r="O35" s="158">
        <v>1480.6250000000002</v>
      </c>
      <c r="P35" s="153">
        <f>O35*(1-$P$33)</f>
        <v>1036.4375</v>
      </c>
      <c r="Q35" s="68">
        <f>O35*(1-$Q$33)</f>
        <v>888.37500000000011</v>
      </c>
      <c r="R35" s="68">
        <f>O35*(1-$R$33)</f>
        <v>814.34375000000023</v>
      </c>
      <c r="S35" s="69">
        <f>O35*(1-$S$33)</f>
        <v>740.31250000000011</v>
      </c>
      <c r="T35" s="61">
        <v>18</v>
      </c>
      <c r="U35" s="159">
        <v>1543.3125</v>
      </c>
      <c r="V35" s="155">
        <f>U35*(1-$V$33)</f>
        <v>1080.3187499999999</v>
      </c>
      <c r="W35" s="156">
        <f>U35*(1-$W$33)</f>
        <v>925.98749999999995</v>
      </c>
      <c r="X35" s="156">
        <f>U35*(1-$X$33)</f>
        <v>848.82187500000009</v>
      </c>
      <c r="Y35" s="60">
        <f>U35*(1-$Y$33)</f>
        <v>771.65625</v>
      </c>
    </row>
    <row r="36" spans="1:26" x14ac:dyDescent="0.25">
      <c r="A36" s="197" t="s">
        <v>15</v>
      </c>
      <c r="B36" s="65">
        <v>19</v>
      </c>
      <c r="C36" s="157">
        <v>1855.99</v>
      </c>
      <c r="D36" s="150">
        <f t="shared" si="0"/>
        <v>1391.9925000000001</v>
      </c>
      <c r="E36" s="67">
        <f t="shared" si="0"/>
        <v>1206.3935000000001</v>
      </c>
      <c r="F36" s="56">
        <f t="shared" si="0"/>
        <v>1113.5940000000001</v>
      </c>
      <c r="G36" s="56">
        <f t="shared" si="0"/>
        <v>1020.7945000000001</v>
      </c>
      <c r="H36" s="65">
        <v>64</v>
      </c>
      <c r="I36" s="157">
        <v>5880</v>
      </c>
      <c r="J36" s="150">
        <f t="shared" si="1"/>
        <v>4410</v>
      </c>
      <c r="K36" s="67">
        <f t="shared" si="2"/>
        <v>3822</v>
      </c>
      <c r="L36" s="56">
        <f t="shared" si="3"/>
        <v>3528</v>
      </c>
      <c r="M36" s="56">
        <f t="shared" si="4"/>
        <v>3234.0000000000005</v>
      </c>
      <c r="N36" s="58">
        <v>80</v>
      </c>
      <c r="O36" s="158">
        <v>6322.7499999999982</v>
      </c>
      <c r="P36" s="153">
        <f>O36*(1-$P$33)</f>
        <v>4425.9249999999984</v>
      </c>
      <c r="Q36" s="68">
        <f>O36*(1-$Q$33)</f>
        <v>3793.6499999999987</v>
      </c>
      <c r="R36" s="68">
        <f>O36*(1-$R$33)</f>
        <v>3477.5124999999994</v>
      </c>
      <c r="S36" s="69">
        <f>O36*(1-$S$33)</f>
        <v>3161.3749999999991</v>
      </c>
      <c r="T36" s="61">
        <v>3</v>
      </c>
      <c r="U36" s="159">
        <v>274.25</v>
      </c>
      <c r="V36" s="155">
        <f>U36*(1-$V$33)</f>
        <v>191.97499999999999</v>
      </c>
      <c r="W36" s="156">
        <f>U36*(1-$W$33)</f>
        <v>164.54999999999998</v>
      </c>
      <c r="X36" s="156">
        <f>U36*(1-$X$33)</f>
        <v>150.83750000000001</v>
      </c>
      <c r="Y36" s="60">
        <f>U36*(1-$Y$33)</f>
        <v>137.125</v>
      </c>
    </row>
    <row r="37" spans="1:26" x14ac:dyDescent="0.25">
      <c r="A37" s="197" t="s">
        <v>16</v>
      </c>
      <c r="B37" s="65">
        <v>31</v>
      </c>
      <c r="C37" s="157">
        <v>2729.7897727272721</v>
      </c>
      <c r="D37" s="150">
        <f t="shared" si="0"/>
        <v>2047.342329545454</v>
      </c>
      <c r="E37" s="67">
        <f t="shared" si="0"/>
        <v>1774.3633522727268</v>
      </c>
      <c r="F37" s="56">
        <f t="shared" si="0"/>
        <v>1637.8738636363632</v>
      </c>
      <c r="G37" s="56">
        <f t="shared" si="0"/>
        <v>1501.3843749999999</v>
      </c>
      <c r="H37" s="65">
        <v>38</v>
      </c>
      <c r="I37" s="157">
        <v>3979.68</v>
      </c>
      <c r="J37" s="150">
        <f t="shared" si="1"/>
        <v>2984.7599999999998</v>
      </c>
      <c r="K37" s="67">
        <f t="shared" si="2"/>
        <v>2586.7919999999999</v>
      </c>
      <c r="L37" s="56">
        <f t="shared" si="3"/>
        <v>2387.808</v>
      </c>
      <c r="M37" s="56">
        <f t="shared" si="4"/>
        <v>2188.8240000000001</v>
      </c>
      <c r="N37" s="64">
        <v>23</v>
      </c>
      <c r="O37" s="158">
        <v>2769.875</v>
      </c>
      <c r="P37" s="153">
        <f>O37*(1-$P$33)</f>
        <v>1938.9124999999999</v>
      </c>
      <c r="Q37" s="68">
        <f>O37*(1-$Q$33)</f>
        <v>1661.925</v>
      </c>
      <c r="R37" s="68">
        <f>O37*(1-$R$33)</f>
        <v>1523.4312500000001</v>
      </c>
      <c r="S37" s="69">
        <f>O37*(1-$S$33)</f>
        <v>1384.9375</v>
      </c>
      <c r="T37" s="61">
        <v>16</v>
      </c>
      <c r="U37" s="159">
        <v>1622.5</v>
      </c>
      <c r="V37" s="155">
        <f>U37*(1-$V$33)</f>
        <v>1135.75</v>
      </c>
      <c r="W37" s="156">
        <f>U37*(1-$W$33)</f>
        <v>973.5</v>
      </c>
      <c r="X37" s="156">
        <f>U37*(1-$X$33)</f>
        <v>892.37500000000011</v>
      </c>
      <c r="Y37" s="60">
        <f>U37*(1-$Y$33)</f>
        <v>811.25</v>
      </c>
    </row>
    <row r="38" spans="1:26" x14ac:dyDescent="0.25">
      <c r="A38" s="197" t="s">
        <v>17</v>
      </c>
      <c r="B38" s="65">
        <v>92</v>
      </c>
      <c r="C38" s="157">
        <v>13166.33</v>
      </c>
      <c r="D38" s="150">
        <f t="shared" si="0"/>
        <v>9874.7474999999995</v>
      </c>
      <c r="E38" s="67">
        <f t="shared" si="0"/>
        <v>8558.1144999999997</v>
      </c>
      <c r="F38" s="56">
        <f t="shared" si="0"/>
        <v>7899.7979999999998</v>
      </c>
      <c r="G38" s="56">
        <f t="shared" si="0"/>
        <v>7241.4815000000008</v>
      </c>
      <c r="H38" s="65">
        <v>82</v>
      </c>
      <c r="I38" s="157">
        <v>9016.7900000000009</v>
      </c>
      <c r="J38" s="150">
        <f t="shared" si="1"/>
        <v>6762.5925000000007</v>
      </c>
      <c r="K38" s="67">
        <f t="shared" si="2"/>
        <v>5860.9135000000006</v>
      </c>
      <c r="L38" s="56">
        <f t="shared" si="3"/>
        <v>5410.0740000000005</v>
      </c>
      <c r="M38" s="56">
        <f t="shared" si="4"/>
        <v>4959.2345000000005</v>
      </c>
      <c r="N38" s="58">
        <v>116</v>
      </c>
      <c r="O38" s="158">
        <v>12304.624999999998</v>
      </c>
      <c r="P38" s="153">
        <f>O38*(1-$P$33)</f>
        <v>8613.2374999999975</v>
      </c>
      <c r="Q38" s="68">
        <f>O38*(1-$Q$33)</f>
        <v>7382.7749999999987</v>
      </c>
      <c r="R38" s="68">
        <f>O38*(1-$R$33)</f>
        <v>6767.5437499999998</v>
      </c>
      <c r="S38" s="69">
        <f>O38*(1-$S$33)</f>
        <v>6152.3124999999991</v>
      </c>
      <c r="T38" s="61">
        <v>24</v>
      </c>
      <c r="U38" s="159">
        <v>3571.25</v>
      </c>
      <c r="V38" s="155">
        <f>U38*(1-$V$33)</f>
        <v>2499.875</v>
      </c>
      <c r="W38" s="156">
        <f>U38*(1-$W$33)</f>
        <v>2142.75</v>
      </c>
      <c r="X38" s="156">
        <f>U38*(1-$X$33)</f>
        <v>1964.1875000000002</v>
      </c>
      <c r="Y38" s="60">
        <f>U38*(1-$Y$33)</f>
        <v>1785.625</v>
      </c>
    </row>
    <row r="39" spans="1:26" x14ac:dyDescent="0.25">
      <c r="A39" s="197" t="s">
        <v>108</v>
      </c>
      <c r="B39" s="65">
        <v>5</v>
      </c>
      <c r="C39" s="157">
        <v>259.375</v>
      </c>
      <c r="D39" s="150">
        <f t="shared" si="0"/>
        <v>194.53125</v>
      </c>
      <c r="E39" s="67">
        <f t="shared" si="0"/>
        <v>168.59375</v>
      </c>
      <c r="F39" s="56">
        <f t="shared" si="0"/>
        <v>155.625</v>
      </c>
      <c r="G39" s="56">
        <f t="shared" si="0"/>
        <v>142.65625</v>
      </c>
      <c r="H39" s="65">
        <v>15</v>
      </c>
      <c r="I39" s="157">
        <v>614</v>
      </c>
      <c r="J39" s="150">
        <f t="shared" si="1"/>
        <v>460.5</v>
      </c>
      <c r="K39" s="67">
        <f t="shared" si="2"/>
        <v>399.1</v>
      </c>
      <c r="L39" s="56">
        <f t="shared" si="3"/>
        <v>368.4</v>
      </c>
      <c r="M39" s="56">
        <f t="shared" si="4"/>
        <v>337.70000000000005</v>
      </c>
      <c r="N39" s="58"/>
      <c r="O39" s="158"/>
      <c r="P39" s="153"/>
      <c r="Q39" s="68"/>
      <c r="R39" s="68"/>
      <c r="S39" s="69"/>
      <c r="T39" s="61"/>
      <c r="U39" s="159"/>
      <c r="V39" s="155"/>
      <c r="W39" s="156"/>
      <c r="X39" s="156"/>
      <c r="Y39" s="60"/>
    </row>
    <row r="40" spans="1:26" x14ac:dyDescent="0.25">
      <c r="A40" s="197" t="s">
        <v>18</v>
      </c>
      <c r="B40" s="65">
        <v>90</v>
      </c>
      <c r="C40" s="157">
        <v>9618.82</v>
      </c>
      <c r="D40" s="150">
        <f t="shared" si="0"/>
        <v>7214.1149999999998</v>
      </c>
      <c r="E40" s="67">
        <f t="shared" si="0"/>
        <v>6252.2330000000002</v>
      </c>
      <c r="F40" s="56">
        <f t="shared" si="0"/>
        <v>5771.2919999999995</v>
      </c>
      <c r="G40" s="56">
        <f t="shared" si="0"/>
        <v>5290.3510000000006</v>
      </c>
      <c r="H40" s="65">
        <v>259</v>
      </c>
      <c r="I40" s="157">
        <v>23975.53</v>
      </c>
      <c r="J40" s="150">
        <f t="shared" si="1"/>
        <v>17981.647499999999</v>
      </c>
      <c r="K40" s="67">
        <f t="shared" si="2"/>
        <v>15584.094499999999</v>
      </c>
      <c r="L40" s="56">
        <f t="shared" si="3"/>
        <v>14385.317999999999</v>
      </c>
      <c r="M40" s="56">
        <f t="shared" si="4"/>
        <v>13186.541500000001</v>
      </c>
      <c r="N40" s="58">
        <v>44</v>
      </c>
      <c r="O40" s="158">
        <v>3433.25</v>
      </c>
      <c r="P40" s="153">
        <f>O40*(1-$P$33)</f>
        <v>2403.2749999999996</v>
      </c>
      <c r="Q40" s="68">
        <f>O40*(1-$Q$33)</f>
        <v>2059.9499999999998</v>
      </c>
      <c r="R40" s="68">
        <f>O40*(1-$R$33)</f>
        <v>1888.2875000000001</v>
      </c>
      <c r="S40" s="69">
        <f>O40*(1-$S$33)</f>
        <v>1716.625</v>
      </c>
      <c r="T40" s="61">
        <v>32</v>
      </c>
      <c r="U40" s="159">
        <v>2618.4375</v>
      </c>
      <c r="V40" s="155">
        <f>U40*(1-$V$33)</f>
        <v>1832.9062499999998</v>
      </c>
      <c r="W40" s="156">
        <f>U40*(1-$W$33)</f>
        <v>1571.0625</v>
      </c>
      <c r="X40" s="156">
        <f>U40*(1-$X$33)</f>
        <v>1440.1406250000002</v>
      </c>
      <c r="Y40" s="60">
        <f>U40*(1-$Y$33)</f>
        <v>1309.21875</v>
      </c>
    </row>
    <row r="41" spans="1:26" x14ac:dyDescent="0.25">
      <c r="A41" s="197" t="s">
        <v>19</v>
      </c>
      <c r="B41" s="65">
        <v>15</v>
      </c>
      <c r="C41" s="157">
        <v>1329.98</v>
      </c>
      <c r="D41" s="150">
        <f t="shared" si="0"/>
        <v>997.48500000000001</v>
      </c>
      <c r="E41" s="67">
        <f t="shared" si="0"/>
        <v>864.48700000000008</v>
      </c>
      <c r="F41" s="56">
        <f t="shared" si="0"/>
        <v>797.98799999999994</v>
      </c>
      <c r="G41" s="56">
        <f t="shared" si="0"/>
        <v>731.48900000000003</v>
      </c>
      <c r="H41" s="65">
        <v>15</v>
      </c>
      <c r="I41" s="157">
        <v>1912.86</v>
      </c>
      <c r="J41" s="150">
        <f t="shared" si="1"/>
        <v>1434.645</v>
      </c>
      <c r="K41" s="67">
        <f t="shared" si="2"/>
        <v>1243.3589999999999</v>
      </c>
      <c r="L41" s="56">
        <f t="shared" si="3"/>
        <v>1147.7159999999999</v>
      </c>
      <c r="M41" s="56">
        <f t="shared" si="4"/>
        <v>1052.0730000000001</v>
      </c>
      <c r="N41" s="58"/>
      <c r="O41" s="158"/>
      <c r="P41" s="153"/>
      <c r="Q41" s="68"/>
      <c r="R41" s="68"/>
      <c r="S41" s="69"/>
      <c r="T41" s="61"/>
      <c r="U41" s="159"/>
      <c r="V41" s="155"/>
      <c r="W41" s="156"/>
      <c r="X41" s="156"/>
      <c r="Y41" s="60"/>
    </row>
    <row r="42" spans="1:26" x14ac:dyDescent="0.25">
      <c r="A42" s="197" t="s">
        <v>109</v>
      </c>
      <c r="B42" s="65">
        <v>7</v>
      </c>
      <c r="C42" s="157">
        <v>436.875</v>
      </c>
      <c r="D42" s="150">
        <f t="shared" si="0"/>
        <v>327.65625</v>
      </c>
      <c r="E42" s="67">
        <f t="shared" si="0"/>
        <v>283.96875</v>
      </c>
      <c r="F42" s="56">
        <f t="shared" si="0"/>
        <v>262.125</v>
      </c>
      <c r="G42" s="56">
        <f t="shared" si="0"/>
        <v>240.28125000000003</v>
      </c>
      <c r="H42" s="65">
        <v>20</v>
      </c>
      <c r="I42" s="157">
        <v>1277.5</v>
      </c>
      <c r="J42" s="150">
        <f t="shared" si="1"/>
        <v>958.125</v>
      </c>
      <c r="K42" s="67">
        <f t="shared" si="2"/>
        <v>830.375</v>
      </c>
      <c r="L42" s="56">
        <f t="shared" si="3"/>
        <v>766.5</v>
      </c>
      <c r="M42" s="56">
        <f t="shared" si="4"/>
        <v>702.625</v>
      </c>
      <c r="N42" s="58"/>
      <c r="O42" s="158"/>
      <c r="P42" s="153"/>
      <c r="Q42" s="68"/>
      <c r="R42" s="68"/>
      <c r="S42" s="69"/>
      <c r="T42" s="61"/>
      <c r="U42" s="159"/>
      <c r="V42" s="155"/>
      <c r="W42" s="156"/>
      <c r="X42" s="156"/>
      <c r="Y42" s="60"/>
    </row>
    <row r="43" spans="1:26" x14ac:dyDescent="0.25">
      <c r="A43" s="197" t="s">
        <v>20</v>
      </c>
      <c r="B43" s="65">
        <v>33</v>
      </c>
      <c r="C43" s="157">
        <v>2847.375</v>
      </c>
      <c r="D43" s="150">
        <f t="shared" si="0"/>
        <v>2135.53125</v>
      </c>
      <c r="E43" s="67">
        <f t="shared" si="0"/>
        <v>1850.79375</v>
      </c>
      <c r="F43" s="56">
        <f t="shared" si="0"/>
        <v>1708.425</v>
      </c>
      <c r="G43" s="56">
        <f t="shared" si="0"/>
        <v>1566.0562500000001</v>
      </c>
      <c r="H43" s="65">
        <v>35</v>
      </c>
      <c r="I43" s="157">
        <v>3081.19</v>
      </c>
      <c r="J43" s="150">
        <f t="shared" si="1"/>
        <v>2310.8924999999999</v>
      </c>
      <c r="K43" s="67">
        <f t="shared" si="2"/>
        <v>2002.7735</v>
      </c>
      <c r="L43" s="56">
        <f t="shared" si="3"/>
        <v>1848.7139999999999</v>
      </c>
      <c r="M43" s="56">
        <f t="shared" si="4"/>
        <v>1694.6545000000001</v>
      </c>
      <c r="N43" s="64">
        <v>83</v>
      </c>
      <c r="O43" s="158">
        <v>8797.25</v>
      </c>
      <c r="P43" s="153">
        <f>O43*(1-$P$33)</f>
        <v>6158.0749999999998</v>
      </c>
      <c r="Q43" s="68">
        <f>O43*(1-$Q$33)</f>
        <v>5278.3499999999995</v>
      </c>
      <c r="R43" s="68">
        <f>O43*(1-$R$33)</f>
        <v>4838.4875000000002</v>
      </c>
      <c r="S43" s="69">
        <f>O43*(1-$S$33)</f>
        <v>4398.625</v>
      </c>
      <c r="T43" s="61">
        <v>35</v>
      </c>
      <c r="U43" s="159">
        <v>1934.875</v>
      </c>
      <c r="V43" s="155">
        <f>U43*(1-$V$33)</f>
        <v>1354.4124999999999</v>
      </c>
      <c r="W43" s="156">
        <f>U43*(1-$W$33)</f>
        <v>1160.925</v>
      </c>
      <c r="X43" s="156">
        <f>U43*(1-$X$33)</f>
        <v>1064.1812500000001</v>
      </c>
      <c r="Y43" s="60">
        <f>U43*(1-$Y$33)</f>
        <v>967.4375</v>
      </c>
    </row>
    <row r="44" spans="1:26" x14ac:dyDescent="0.25">
      <c r="A44" s="197" t="s">
        <v>21</v>
      </c>
      <c r="B44" s="65">
        <v>396</v>
      </c>
      <c r="C44" s="157">
        <v>35156.15</v>
      </c>
      <c r="D44" s="150">
        <f t="shared" si="0"/>
        <v>26367.112500000003</v>
      </c>
      <c r="E44" s="67">
        <f t="shared" si="0"/>
        <v>22851.497500000001</v>
      </c>
      <c r="F44" s="56">
        <f t="shared" si="0"/>
        <v>21093.69</v>
      </c>
      <c r="G44" s="56">
        <f t="shared" si="0"/>
        <v>19335.882500000003</v>
      </c>
      <c r="H44" s="65">
        <v>743</v>
      </c>
      <c r="I44" s="157">
        <v>68121.78</v>
      </c>
      <c r="J44" s="150">
        <f t="shared" si="1"/>
        <v>51091.334999999999</v>
      </c>
      <c r="K44" s="67">
        <f t="shared" si="2"/>
        <v>44279.156999999999</v>
      </c>
      <c r="L44" s="56">
        <f t="shared" si="3"/>
        <v>40873.067999999999</v>
      </c>
      <c r="M44" s="56">
        <f t="shared" si="4"/>
        <v>37466.978999999999</v>
      </c>
      <c r="N44" s="58">
        <v>471</v>
      </c>
      <c r="O44" s="158">
        <v>40985.650000000009</v>
      </c>
      <c r="P44" s="153">
        <f>O44*(1-$P$33)</f>
        <v>28689.955000000005</v>
      </c>
      <c r="Q44" s="68">
        <f>O44*(1-$Q$33)</f>
        <v>24591.390000000003</v>
      </c>
      <c r="R44" s="68">
        <f>O44*(1-$R$33)</f>
        <v>22542.107500000006</v>
      </c>
      <c r="S44" s="69">
        <f>O44*(1-$S$33)</f>
        <v>20492.825000000004</v>
      </c>
      <c r="T44" s="61">
        <v>225</v>
      </c>
      <c r="U44" s="159">
        <v>16964.562499999996</v>
      </c>
      <c r="V44" s="155">
        <f>U44*(1-$V$33)</f>
        <v>11875.193749999997</v>
      </c>
      <c r="W44" s="156">
        <f>U44*(1-$W$33)</f>
        <v>10178.737499999997</v>
      </c>
      <c r="X44" s="156">
        <f>U44*(1-$X$33)</f>
        <v>9330.5093749999996</v>
      </c>
      <c r="Y44" s="60">
        <f>U44*(1-$Y$33)</f>
        <v>8482.2812499999982</v>
      </c>
    </row>
    <row r="45" spans="1:26" x14ac:dyDescent="0.25">
      <c r="A45" s="197" t="s">
        <v>112</v>
      </c>
      <c r="B45" s="65">
        <v>4</v>
      </c>
      <c r="C45" s="157">
        <v>185.67</v>
      </c>
      <c r="D45" s="150">
        <f t="shared" si="0"/>
        <v>139.2525</v>
      </c>
      <c r="E45" s="67">
        <f t="shared" si="0"/>
        <v>120.68549999999999</v>
      </c>
      <c r="F45" s="56">
        <f t="shared" si="0"/>
        <v>111.40199999999999</v>
      </c>
      <c r="G45" s="56">
        <f t="shared" si="0"/>
        <v>102.1185</v>
      </c>
      <c r="H45" s="65">
        <v>12</v>
      </c>
      <c r="I45" s="157">
        <v>422</v>
      </c>
      <c r="J45" s="150">
        <f t="shared" si="1"/>
        <v>316.5</v>
      </c>
      <c r="K45" s="67">
        <f t="shared" si="2"/>
        <v>274.3</v>
      </c>
      <c r="L45" s="56">
        <f t="shared" si="3"/>
        <v>253.2</v>
      </c>
      <c r="M45" s="56">
        <f t="shared" si="4"/>
        <v>232.10000000000002</v>
      </c>
      <c r="N45" s="58"/>
      <c r="O45" s="158"/>
      <c r="P45" s="153"/>
      <c r="Q45" s="68"/>
      <c r="R45" s="68"/>
      <c r="S45" s="69"/>
      <c r="T45" s="61"/>
      <c r="U45" s="159"/>
      <c r="V45" s="155"/>
      <c r="W45" s="156"/>
      <c r="X45" s="156"/>
      <c r="Y45" s="60"/>
    </row>
    <row r="46" spans="1:26" x14ac:dyDescent="0.25">
      <c r="A46" s="197" t="s">
        <v>22</v>
      </c>
      <c r="B46" s="65">
        <v>174</v>
      </c>
      <c r="C46" s="157">
        <v>22325.43</v>
      </c>
      <c r="D46" s="150">
        <f t="shared" si="0"/>
        <v>16744.072500000002</v>
      </c>
      <c r="E46" s="67">
        <f t="shared" si="0"/>
        <v>14511.529500000001</v>
      </c>
      <c r="F46" s="56">
        <f t="shared" si="0"/>
        <v>13395.258</v>
      </c>
      <c r="G46" s="56">
        <f t="shared" si="0"/>
        <v>12278.986500000001</v>
      </c>
      <c r="H46" s="65">
        <v>246</v>
      </c>
      <c r="I46" s="157">
        <v>25812.14</v>
      </c>
      <c r="J46" s="150">
        <f t="shared" si="1"/>
        <v>19359.105</v>
      </c>
      <c r="K46" s="67">
        <f t="shared" si="2"/>
        <v>16777.891</v>
      </c>
      <c r="L46" s="56">
        <f t="shared" si="3"/>
        <v>15487.284</v>
      </c>
      <c r="M46" s="56">
        <f t="shared" si="4"/>
        <v>14196.677000000001</v>
      </c>
      <c r="N46" s="58">
        <v>114</v>
      </c>
      <c r="O46" s="158">
        <v>15283.112499999999</v>
      </c>
      <c r="P46" s="153">
        <f t="shared" ref="P46:P61" si="5">O46*(1-$P$33)</f>
        <v>10698.178749999999</v>
      </c>
      <c r="Q46" s="68">
        <f t="shared" ref="Q46:Q61" si="6">O46*(1-$Q$33)</f>
        <v>9169.8674999999985</v>
      </c>
      <c r="R46" s="68">
        <f t="shared" ref="R46:R61" si="7">O46*(1-$R$33)</f>
        <v>8405.7118750000009</v>
      </c>
      <c r="S46" s="69">
        <f t="shared" ref="S46:S61" si="8">O46*(1-$S$33)</f>
        <v>7641.5562499999996</v>
      </c>
      <c r="T46" s="61">
        <v>103</v>
      </c>
      <c r="U46" s="159">
        <v>13923</v>
      </c>
      <c r="V46" s="155">
        <f t="shared" ref="V46:V60" si="9">U46*(1-$V$33)</f>
        <v>9746.0999999999985</v>
      </c>
      <c r="W46" s="156">
        <f t="shared" ref="W46:W60" si="10">U46*(1-$W$33)</f>
        <v>8353.7999999999993</v>
      </c>
      <c r="X46" s="156">
        <f t="shared" ref="X46:X60" si="11">U46*(1-$X$33)</f>
        <v>7657.6500000000005</v>
      </c>
      <c r="Y46" s="60">
        <f t="shared" ref="Y46:Y60" si="12">U46*(1-$Y$33)</f>
        <v>6961.5</v>
      </c>
    </row>
    <row r="47" spans="1:26" x14ac:dyDescent="0.25">
      <c r="A47" s="197" t="s">
        <v>23</v>
      </c>
      <c r="B47" s="63">
        <v>70</v>
      </c>
      <c r="C47" s="157">
        <v>8697.01</v>
      </c>
      <c r="D47" s="150">
        <f t="shared" si="0"/>
        <v>6522.7574999999997</v>
      </c>
      <c r="E47" s="67">
        <f t="shared" si="0"/>
        <v>5653.0565000000006</v>
      </c>
      <c r="F47" s="56">
        <f t="shared" si="0"/>
        <v>5218.2060000000001</v>
      </c>
      <c r="G47" s="56">
        <f t="shared" si="0"/>
        <v>4783.3555000000006</v>
      </c>
      <c r="H47" s="63">
        <v>76</v>
      </c>
      <c r="I47" s="157">
        <v>9137.52</v>
      </c>
      <c r="J47" s="150">
        <f t="shared" si="1"/>
        <v>6853.14</v>
      </c>
      <c r="K47" s="67">
        <f t="shared" si="2"/>
        <v>5939.3880000000008</v>
      </c>
      <c r="L47" s="56">
        <f t="shared" si="3"/>
        <v>5482.5119999999997</v>
      </c>
      <c r="M47" s="56">
        <f t="shared" si="4"/>
        <v>5025.6360000000004</v>
      </c>
      <c r="N47" s="58">
        <v>66</v>
      </c>
      <c r="O47" s="158">
        <v>8312.9625000000015</v>
      </c>
      <c r="P47" s="153">
        <f t="shared" si="5"/>
        <v>5819.0737500000005</v>
      </c>
      <c r="Q47" s="68">
        <f t="shared" si="6"/>
        <v>4987.7775000000011</v>
      </c>
      <c r="R47" s="68">
        <f t="shared" si="7"/>
        <v>4572.1293750000013</v>
      </c>
      <c r="S47" s="69">
        <f t="shared" si="8"/>
        <v>4156.4812500000007</v>
      </c>
      <c r="T47" s="61">
        <v>23</v>
      </c>
      <c r="U47" s="159">
        <v>2512.75</v>
      </c>
      <c r="V47" s="155">
        <f t="shared" si="9"/>
        <v>1758.925</v>
      </c>
      <c r="W47" s="156">
        <f t="shared" si="10"/>
        <v>1507.6499999999999</v>
      </c>
      <c r="X47" s="156">
        <f t="shared" si="11"/>
        <v>1382.0125</v>
      </c>
      <c r="Y47" s="60">
        <f t="shared" si="12"/>
        <v>1256.375</v>
      </c>
    </row>
    <row r="48" spans="1:26" x14ac:dyDescent="0.25">
      <c r="A48" s="197" t="s">
        <v>24</v>
      </c>
      <c r="B48" s="65">
        <v>271</v>
      </c>
      <c r="C48" s="157">
        <v>23221.87</v>
      </c>
      <c r="D48" s="150">
        <f t="shared" si="0"/>
        <v>17416.4025</v>
      </c>
      <c r="E48" s="67">
        <f t="shared" si="0"/>
        <v>15094.2155</v>
      </c>
      <c r="F48" s="56">
        <f t="shared" si="0"/>
        <v>13933.121999999999</v>
      </c>
      <c r="G48" s="56">
        <f t="shared" si="0"/>
        <v>12772.0285</v>
      </c>
      <c r="H48" s="65">
        <v>411</v>
      </c>
      <c r="I48" s="157">
        <v>41660.58</v>
      </c>
      <c r="J48" s="150">
        <f t="shared" si="1"/>
        <v>31245.435000000001</v>
      </c>
      <c r="K48" s="67">
        <f t="shared" si="2"/>
        <v>27079.377</v>
      </c>
      <c r="L48" s="56">
        <f t="shared" si="3"/>
        <v>24996.348000000002</v>
      </c>
      <c r="M48" s="56">
        <f t="shared" si="4"/>
        <v>22913.319000000003</v>
      </c>
      <c r="N48" s="58">
        <v>239</v>
      </c>
      <c r="O48" s="158">
        <v>27333.05</v>
      </c>
      <c r="P48" s="153">
        <f t="shared" si="5"/>
        <v>19133.134999999998</v>
      </c>
      <c r="Q48" s="68">
        <f t="shared" si="6"/>
        <v>16399.829999999998</v>
      </c>
      <c r="R48" s="68">
        <f t="shared" si="7"/>
        <v>15033.177500000002</v>
      </c>
      <c r="S48" s="69">
        <f t="shared" si="8"/>
        <v>13666.525</v>
      </c>
      <c r="T48" s="61">
        <v>112</v>
      </c>
      <c r="U48" s="159">
        <v>10167.25</v>
      </c>
      <c r="V48" s="155">
        <f t="shared" si="9"/>
        <v>7117.0749999999998</v>
      </c>
      <c r="W48" s="156">
        <f t="shared" si="10"/>
        <v>6100.3499999999995</v>
      </c>
      <c r="X48" s="156">
        <f t="shared" si="11"/>
        <v>5591.9875000000002</v>
      </c>
      <c r="Y48" s="60">
        <f t="shared" si="12"/>
        <v>5083.625</v>
      </c>
    </row>
    <row r="49" spans="1:25" x14ac:dyDescent="0.25">
      <c r="A49" s="197" t="s">
        <v>25</v>
      </c>
      <c r="B49" s="65">
        <v>9</v>
      </c>
      <c r="C49" s="157">
        <v>859.98</v>
      </c>
      <c r="D49" s="150">
        <f t="shared" si="0"/>
        <v>644.98500000000001</v>
      </c>
      <c r="E49" s="67">
        <f t="shared" si="0"/>
        <v>558.98700000000008</v>
      </c>
      <c r="F49" s="56">
        <f t="shared" si="0"/>
        <v>515.98799999999994</v>
      </c>
      <c r="G49" s="56">
        <f t="shared" si="0"/>
        <v>472.98900000000003</v>
      </c>
      <c r="H49" s="65">
        <v>14</v>
      </c>
      <c r="I49" s="157">
        <v>878.03</v>
      </c>
      <c r="J49" s="150">
        <f t="shared" si="1"/>
        <v>658.52250000000004</v>
      </c>
      <c r="K49" s="67">
        <f t="shared" si="2"/>
        <v>570.71950000000004</v>
      </c>
      <c r="L49" s="56">
        <f t="shared" si="3"/>
        <v>526.81799999999998</v>
      </c>
      <c r="M49" s="56">
        <f t="shared" si="4"/>
        <v>482.91650000000004</v>
      </c>
      <c r="N49" s="58">
        <v>3</v>
      </c>
      <c r="O49" s="158">
        <v>475</v>
      </c>
      <c r="P49" s="153">
        <f t="shared" si="5"/>
        <v>332.5</v>
      </c>
      <c r="Q49" s="68">
        <f t="shared" si="6"/>
        <v>285</v>
      </c>
      <c r="R49" s="68">
        <f t="shared" si="7"/>
        <v>261.25</v>
      </c>
      <c r="S49" s="69">
        <f t="shared" si="8"/>
        <v>237.5</v>
      </c>
      <c r="T49" s="61">
        <v>4</v>
      </c>
      <c r="U49" s="159">
        <v>666.875</v>
      </c>
      <c r="V49" s="155">
        <f t="shared" si="9"/>
        <v>466.81249999999994</v>
      </c>
      <c r="W49" s="156">
        <f t="shared" si="10"/>
        <v>400.125</v>
      </c>
      <c r="X49" s="156">
        <f t="shared" si="11"/>
        <v>366.78125000000006</v>
      </c>
      <c r="Y49" s="60">
        <f t="shared" si="12"/>
        <v>333.4375</v>
      </c>
    </row>
    <row r="50" spans="1:25" x14ac:dyDescent="0.25">
      <c r="A50" s="197" t="s">
        <v>26</v>
      </c>
      <c r="B50" s="65">
        <v>115</v>
      </c>
      <c r="C50" s="157">
        <v>9063.08</v>
      </c>
      <c r="D50" s="150">
        <f t="shared" si="0"/>
        <v>6797.3099999999995</v>
      </c>
      <c r="E50" s="67">
        <f t="shared" si="0"/>
        <v>5891.0020000000004</v>
      </c>
      <c r="F50" s="56">
        <f t="shared" si="0"/>
        <v>5437.848</v>
      </c>
      <c r="G50" s="56">
        <f t="shared" si="0"/>
        <v>4984.6940000000004</v>
      </c>
      <c r="H50" s="65">
        <v>115</v>
      </c>
      <c r="I50" s="157">
        <v>8255.2000000000007</v>
      </c>
      <c r="J50" s="150">
        <f t="shared" si="1"/>
        <v>6191.4000000000005</v>
      </c>
      <c r="K50" s="67">
        <f t="shared" si="2"/>
        <v>5365.880000000001</v>
      </c>
      <c r="L50" s="56">
        <f t="shared" si="3"/>
        <v>4953.12</v>
      </c>
      <c r="M50" s="56">
        <f t="shared" si="4"/>
        <v>4540.3600000000006</v>
      </c>
      <c r="N50" s="58">
        <v>108</v>
      </c>
      <c r="O50" s="158">
        <v>7841.0625</v>
      </c>
      <c r="P50" s="153">
        <f t="shared" si="5"/>
        <v>5488.7437499999996</v>
      </c>
      <c r="Q50" s="68">
        <f t="shared" si="6"/>
        <v>4704.6374999999998</v>
      </c>
      <c r="R50" s="68">
        <f t="shared" si="7"/>
        <v>4312.5843750000004</v>
      </c>
      <c r="S50" s="69">
        <f t="shared" si="8"/>
        <v>3920.53125</v>
      </c>
      <c r="T50" s="61">
        <v>21</v>
      </c>
      <c r="U50" s="159">
        <v>1630.875</v>
      </c>
      <c r="V50" s="155">
        <f t="shared" si="9"/>
        <v>1141.6125</v>
      </c>
      <c r="W50" s="156">
        <f t="shared" si="10"/>
        <v>978.52499999999998</v>
      </c>
      <c r="X50" s="156">
        <f t="shared" si="11"/>
        <v>896.98125000000005</v>
      </c>
      <c r="Y50" s="60">
        <f t="shared" si="12"/>
        <v>815.4375</v>
      </c>
    </row>
    <row r="51" spans="1:25" x14ac:dyDescent="0.25">
      <c r="A51" s="197" t="s">
        <v>27</v>
      </c>
      <c r="B51" s="65">
        <v>11</v>
      </c>
      <c r="C51" s="157">
        <v>920.78</v>
      </c>
      <c r="D51" s="150">
        <f t="shared" si="0"/>
        <v>690.58500000000004</v>
      </c>
      <c r="E51" s="67">
        <f t="shared" si="0"/>
        <v>598.50699999999995</v>
      </c>
      <c r="F51" s="56">
        <f t="shared" si="0"/>
        <v>552.46799999999996</v>
      </c>
      <c r="G51" s="56">
        <f t="shared" si="0"/>
        <v>506.42900000000003</v>
      </c>
      <c r="H51" s="65">
        <v>23</v>
      </c>
      <c r="I51" s="157">
        <v>2633.19</v>
      </c>
      <c r="J51" s="150">
        <f t="shared" si="1"/>
        <v>1974.8924999999999</v>
      </c>
      <c r="K51" s="67">
        <f t="shared" si="2"/>
        <v>1711.5735000000002</v>
      </c>
      <c r="L51" s="56">
        <f t="shared" si="3"/>
        <v>1579.914</v>
      </c>
      <c r="M51" s="56">
        <f t="shared" si="4"/>
        <v>1448.2545000000002</v>
      </c>
      <c r="N51" s="58">
        <v>13</v>
      </c>
      <c r="O51" s="158">
        <v>1755.375</v>
      </c>
      <c r="P51" s="153">
        <f t="shared" si="5"/>
        <v>1228.7624999999998</v>
      </c>
      <c r="Q51" s="68">
        <f t="shared" si="6"/>
        <v>1053.2249999999999</v>
      </c>
      <c r="R51" s="68">
        <f t="shared" si="7"/>
        <v>965.45625000000007</v>
      </c>
      <c r="S51" s="69">
        <f t="shared" si="8"/>
        <v>877.6875</v>
      </c>
      <c r="T51" s="61">
        <v>9</v>
      </c>
      <c r="U51" s="159">
        <v>1046</v>
      </c>
      <c r="V51" s="155">
        <f t="shared" si="9"/>
        <v>732.19999999999993</v>
      </c>
      <c r="W51" s="156">
        <f t="shared" si="10"/>
        <v>627.6</v>
      </c>
      <c r="X51" s="156">
        <f t="shared" si="11"/>
        <v>575.30000000000007</v>
      </c>
      <c r="Y51" s="60">
        <f t="shared" si="12"/>
        <v>523</v>
      </c>
    </row>
    <row r="52" spans="1:25" x14ac:dyDescent="0.25">
      <c r="A52" s="197" t="s">
        <v>28</v>
      </c>
      <c r="B52" s="65">
        <v>5</v>
      </c>
      <c r="C52" s="157">
        <v>441.31</v>
      </c>
      <c r="D52" s="150">
        <f t="shared" si="0"/>
        <v>330.98250000000002</v>
      </c>
      <c r="E52" s="67">
        <f t="shared" si="0"/>
        <v>286.85149999999999</v>
      </c>
      <c r="F52" s="56">
        <f t="shared" si="0"/>
        <v>264.786</v>
      </c>
      <c r="G52" s="56">
        <f t="shared" si="0"/>
        <v>242.72050000000002</v>
      </c>
      <c r="H52" s="65">
        <v>3</v>
      </c>
      <c r="I52" s="157">
        <v>647.72</v>
      </c>
      <c r="J52" s="150">
        <f t="shared" si="1"/>
        <v>485.79</v>
      </c>
      <c r="K52" s="67">
        <f t="shared" si="2"/>
        <v>421.01800000000003</v>
      </c>
      <c r="L52" s="56">
        <f t="shared" si="3"/>
        <v>388.63200000000001</v>
      </c>
      <c r="M52" s="56">
        <f t="shared" si="4"/>
        <v>356.24600000000004</v>
      </c>
      <c r="N52" s="58">
        <v>6</v>
      </c>
      <c r="O52" s="158">
        <v>532.35</v>
      </c>
      <c r="P52" s="153">
        <f t="shared" si="5"/>
        <v>372.64499999999998</v>
      </c>
      <c r="Q52" s="68">
        <f t="shared" si="6"/>
        <v>319.41000000000003</v>
      </c>
      <c r="R52" s="68">
        <f t="shared" si="7"/>
        <v>292.79250000000002</v>
      </c>
      <c r="S52" s="69">
        <f t="shared" si="8"/>
        <v>266.17500000000001</v>
      </c>
      <c r="T52" s="61">
        <v>66</v>
      </c>
      <c r="U52" s="159">
        <v>6659.5999999999958</v>
      </c>
      <c r="V52" s="155">
        <f t="shared" si="9"/>
        <v>4661.7199999999966</v>
      </c>
      <c r="W52" s="156">
        <f t="shared" si="10"/>
        <v>3995.7599999999975</v>
      </c>
      <c r="X52" s="156">
        <f t="shared" si="11"/>
        <v>3662.7799999999979</v>
      </c>
      <c r="Y52" s="60">
        <f t="shared" si="12"/>
        <v>3329.7999999999979</v>
      </c>
    </row>
    <row r="53" spans="1:25" x14ac:dyDescent="0.25">
      <c r="A53" s="197" t="s">
        <v>29</v>
      </c>
      <c r="B53" s="65">
        <v>245</v>
      </c>
      <c r="C53" s="157">
        <v>20981.54</v>
      </c>
      <c r="D53" s="150">
        <f t="shared" si="0"/>
        <v>15736.155000000001</v>
      </c>
      <c r="E53" s="67">
        <f t="shared" si="0"/>
        <v>13638.001</v>
      </c>
      <c r="F53" s="56">
        <f t="shared" si="0"/>
        <v>12588.924000000001</v>
      </c>
      <c r="G53" s="56">
        <f t="shared" si="0"/>
        <v>11539.847000000002</v>
      </c>
      <c r="H53" s="65">
        <v>314</v>
      </c>
      <c r="I53" s="157">
        <v>25210.33</v>
      </c>
      <c r="J53" s="150">
        <f t="shared" si="1"/>
        <v>18907.747500000001</v>
      </c>
      <c r="K53" s="67">
        <f t="shared" si="2"/>
        <v>16386.714500000002</v>
      </c>
      <c r="L53" s="56">
        <f t="shared" si="3"/>
        <v>15126.198</v>
      </c>
      <c r="M53" s="56">
        <f t="shared" si="4"/>
        <v>13865.681500000002</v>
      </c>
      <c r="N53" s="58">
        <v>200</v>
      </c>
      <c r="O53" s="158">
        <v>19026.262499999997</v>
      </c>
      <c r="P53" s="153">
        <f t="shared" si="5"/>
        <v>13318.383749999997</v>
      </c>
      <c r="Q53" s="68">
        <f t="shared" si="6"/>
        <v>11415.757499999998</v>
      </c>
      <c r="R53" s="68">
        <f t="shared" si="7"/>
        <v>10464.444374999999</v>
      </c>
      <c r="S53" s="69">
        <f t="shared" si="8"/>
        <v>9513.1312499999985</v>
      </c>
      <c r="T53" s="61">
        <v>186</v>
      </c>
      <c r="U53" s="159">
        <v>16080.749999999998</v>
      </c>
      <c r="V53" s="155">
        <f t="shared" si="9"/>
        <v>11256.524999999998</v>
      </c>
      <c r="W53" s="156">
        <f t="shared" si="10"/>
        <v>9648.4499999999989</v>
      </c>
      <c r="X53" s="156">
        <f t="shared" si="11"/>
        <v>8844.4125000000004</v>
      </c>
      <c r="Y53" s="60">
        <f t="shared" si="12"/>
        <v>8040.3749999999991</v>
      </c>
    </row>
    <row r="54" spans="1:25" x14ac:dyDescent="0.25">
      <c r="A54" s="197" t="s">
        <v>30</v>
      </c>
      <c r="B54" s="65">
        <v>21</v>
      </c>
      <c r="C54" s="157">
        <v>2074.2800000000002</v>
      </c>
      <c r="D54" s="150">
        <f t="shared" si="0"/>
        <v>1555.71</v>
      </c>
      <c r="E54" s="67">
        <f t="shared" si="0"/>
        <v>1348.2820000000002</v>
      </c>
      <c r="F54" s="56">
        <f t="shared" si="0"/>
        <v>1244.568</v>
      </c>
      <c r="G54" s="56">
        <f t="shared" si="0"/>
        <v>1140.8540000000003</v>
      </c>
      <c r="H54" s="65">
        <v>26</v>
      </c>
      <c r="I54" s="157">
        <v>3038.64</v>
      </c>
      <c r="J54" s="150">
        <f t="shared" si="1"/>
        <v>2278.98</v>
      </c>
      <c r="K54" s="67">
        <f t="shared" si="2"/>
        <v>1975.116</v>
      </c>
      <c r="L54" s="56">
        <f t="shared" si="3"/>
        <v>1823.184</v>
      </c>
      <c r="M54" s="56">
        <f t="shared" si="4"/>
        <v>1671.252</v>
      </c>
      <c r="N54" s="58">
        <v>18</v>
      </c>
      <c r="O54" s="158">
        <v>2674.0250000000005</v>
      </c>
      <c r="P54" s="153">
        <f t="shared" si="5"/>
        <v>1871.8175000000003</v>
      </c>
      <c r="Q54" s="68">
        <f t="shared" si="6"/>
        <v>1604.4150000000002</v>
      </c>
      <c r="R54" s="68">
        <f t="shared" si="7"/>
        <v>1470.7137500000003</v>
      </c>
      <c r="S54" s="69">
        <f t="shared" si="8"/>
        <v>1337.0125000000003</v>
      </c>
      <c r="T54" s="61">
        <v>12</v>
      </c>
      <c r="U54" s="159">
        <v>1539.1875000000002</v>
      </c>
      <c r="V54" s="155">
        <f t="shared" si="9"/>
        <v>1077.4312500000001</v>
      </c>
      <c r="W54" s="156">
        <f t="shared" si="10"/>
        <v>923.51250000000005</v>
      </c>
      <c r="X54" s="156">
        <f t="shared" si="11"/>
        <v>846.55312500000025</v>
      </c>
      <c r="Y54" s="60">
        <f t="shared" si="12"/>
        <v>769.59375000000011</v>
      </c>
    </row>
    <row r="55" spans="1:25" x14ac:dyDescent="0.25">
      <c r="A55" s="197" t="s">
        <v>31</v>
      </c>
      <c r="B55" s="65">
        <v>183</v>
      </c>
      <c r="C55" s="157">
        <v>18666.990000000002</v>
      </c>
      <c r="D55" s="150">
        <f t="shared" si="0"/>
        <v>14000.2425</v>
      </c>
      <c r="E55" s="67">
        <f t="shared" si="0"/>
        <v>12133.543500000002</v>
      </c>
      <c r="F55" s="56">
        <f t="shared" si="0"/>
        <v>11200.194000000001</v>
      </c>
      <c r="G55" s="56">
        <f t="shared" si="0"/>
        <v>10266.844500000001</v>
      </c>
      <c r="H55" s="65">
        <v>309</v>
      </c>
      <c r="I55" s="157">
        <v>26158.06</v>
      </c>
      <c r="J55" s="150">
        <f t="shared" si="1"/>
        <v>19618.545000000002</v>
      </c>
      <c r="K55" s="67">
        <f t="shared" si="2"/>
        <v>17002.739000000001</v>
      </c>
      <c r="L55" s="56">
        <f t="shared" si="3"/>
        <v>15694.835999999999</v>
      </c>
      <c r="M55" s="56">
        <f t="shared" si="4"/>
        <v>14386.933000000003</v>
      </c>
      <c r="N55" s="58">
        <v>240</v>
      </c>
      <c r="O55" s="158">
        <v>26424.124999999993</v>
      </c>
      <c r="P55" s="153">
        <f t="shared" si="5"/>
        <v>18496.887499999993</v>
      </c>
      <c r="Q55" s="68">
        <f t="shared" si="6"/>
        <v>15854.474999999995</v>
      </c>
      <c r="R55" s="68">
        <f t="shared" si="7"/>
        <v>14533.268749999997</v>
      </c>
      <c r="S55" s="69">
        <f t="shared" si="8"/>
        <v>13212.062499999996</v>
      </c>
      <c r="T55" s="61">
        <v>76</v>
      </c>
      <c r="U55" s="159">
        <v>5809.5625</v>
      </c>
      <c r="V55" s="155">
        <f t="shared" si="9"/>
        <v>4066.6937499999999</v>
      </c>
      <c r="W55" s="156">
        <f t="shared" si="10"/>
        <v>3485.7374999999997</v>
      </c>
      <c r="X55" s="156">
        <f t="shared" si="11"/>
        <v>3195.2593750000001</v>
      </c>
      <c r="Y55" s="60">
        <f t="shared" si="12"/>
        <v>2904.78125</v>
      </c>
    </row>
    <row r="56" spans="1:25" x14ac:dyDescent="0.25">
      <c r="A56" s="197" t="s">
        <v>32</v>
      </c>
      <c r="B56" s="65">
        <v>60</v>
      </c>
      <c r="C56" s="157">
        <v>4843.99</v>
      </c>
      <c r="D56" s="150">
        <f t="shared" si="0"/>
        <v>3632.9924999999998</v>
      </c>
      <c r="E56" s="67">
        <f t="shared" si="0"/>
        <v>3148.5934999999999</v>
      </c>
      <c r="F56" s="56">
        <f t="shared" si="0"/>
        <v>2906.3939999999998</v>
      </c>
      <c r="G56" s="56">
        <f t="shared" si="0"/>
        <v>2664.1945000000001</v>
      </c>
      <c r="H56" s="65">
        <v>75</v>
      </c>
      <c r="I56" s="157">
        <v>7326.05</v>
      </c>
      <c r="J56" s="150">
        <f t="shared" si="1"/>
        <v>5494.5375000000004</v>
      </c>
      <c r="K56" s="67">
        <f t="shared" si="2"/>
        <v>4761.9324999999999</v>
      </c>
      <c r="L56" s="56">
        <f t="shared" si="3"/>
        <v>4395.63</v>
      </c>
      <c r="M56" s="56">
        <f t="shared" si="4"/>
        <v>4029.3275000000003</v>
      </c>
      <c r="N56" s="58">
        <v>55</v>
      </c>
      <c r="O56" s="158">
        <v>4872.8743749999976</v>
      </c>
      <c r="P56" s="153">
        <f t="shared" si="5"/>
        <v>3411.0120624999981</v>
      </c>
      <c r="Q56" s="68">
        <f t="shared" si="6"/>
        <v>2923.7246249999985</v>
      </c>
      <c r="R56" s="68">
        <f t="shared" si="7"/>
        <v>2680.0809062499989</v>
      </c>
      <c r="S56" s="69">
        <f t="shared" si="8"/>
        <v>2436.4371874999988</v>
      </c>
      <c r="T56" s="61">
        <v>53</v>
      </c>
      <c r="U56" s="159">
        <v>4236.1124999999975</v>
      </c>
      <c r="V56" s="155">
        <f t="shared" si="9"/>
        <v>2965.2787499999981</v>
      </c>
      <c r="W56" s="156">
        <f t="shared" si="10"/>
        <v>2541.6674999999982</v>
      </c>
      <c r="X56" s="156">
        <f t="shared" si="11"/>
        <v>2329.8618749999987</v>
      </c>
      <c r="Y56" s="60">
        <f t="shared" si="12"/>
        <v>2118.0562499999987</v>
      </c>
    </row>
    <row r="57" spans="1:25" x14ac:dyDescent="0.25">
      <c r="A57" s="197" t="s">
        <v>33</v>
      </c>
      <c r="B57" s="63">
        <v>12</v>
      </c>
      <c r="C57" s="157">
        <v>922.3</v>
      </c>
      <c r="D57" s="150">
        <f t="shared" si="0"/>
        <v>691.72499999999991</v>
      </c>
      <c r="E57" s="67">
        <f t="shared" si="0"/>
        <v>599.495</v>
      </c>
      <c r="F57" s="56">
        <f t="shared" si="0"/>
        <v>553.38</v>
      </c>
      <c r="G57" s="56">
        <f t="shared" si="0"/>
        <v>507.26500000000004</v>
      </c>
      <c r="H57" s="63">
        <v>12</v>
      </c>
      <c r="I57" s="157">
        <v>1325.13</v>
      </c>
      <c r="J57" s="150">
        <f t="shared" si="1"/>
        <v>993.84750000000008</v>
      </c>
      <c r="K57" s="67">
        <f t="shared" si="2"/>
        <v>861.33450000000005</v>
      </c>
      <c r="L57" s="56">
        <f t="shared" si="3"/>
        <v>795.07800000000009</v>
      </c>
      <c r="M57" s="56">
        <f t="shared" si="4"/>
        <v>728.82150000000013</v>
      </c>
      <c r="N57" s="64">
        <v>24</v>
      </c>
      <c r="O57" s="158">
        <v>2574.4875000000002</v>
      </c>
      <c r="P57" s="153">
        <f t="shared" si="5"/>
        <v>1802.1412499999999</v>
      </c>
      <c r="Q57" s="68">
        <f t="shared" si="6"/>
        <v>1544.6925000000001</v>
      </c>
      <c r="R57" s="68">
        <f t="shared" si="7"/>
        <v>1415.9681250000003</v>
      </c>
      <c r="S57" s="69">
        <f t="shared" si="8"/>
        <v>1287.2437500000001</v>
      </c>
      <c r="T57" s="61">
        <v>15</v>
      </c>
      <c r="U57" s="159">
        <v>1370.8750000000005</v>
      </c>
      <c r="V57" s="155">
        <f t="shared" si="9"/>
        <v>959.6125000000003</v>
      </c>
      <c r="W57" s="156">
        <f t="shared" si="10"/>
        <v>822.5250000000002</v>
      </c>
      <c r="X57" s="156">
        <f t="shared" si="11"/>
        <v>753.98125000000027</v>
      </c>
      <c r="Y57" s="60">
        <f t="shared" si="12"/>
        <v>685.43750000000023</v>
      </c>
    </row>
    <row r="58" spans="1:25" x14ac:dyDescent="0.25">
      <c r="A58" s="197" t="s">
        <v>34</v>
      </c>
      <c r="B58" s="65">
        <v>196</v>
      </c>
      <c r="C58" s="157">
        <v>19404.759999999998</v>
      </c>
      <c r="D58" s="150">
        <f t="shared" si="0"/>
        <v>14553.57</v>
      </c>
      <c r="E58" s="67">
        <f t="shared" si="0"/>
        <v>12613.093999999999</v>
      </c>
      <c r="F58" s="56">
        <f t="shared" si="0"/>
        <v>11642.855999999998</v>
      </c>
      <c r="G58" s="56">
        <f t="shared" si="0"/>
        <v>10672.618</v>
      </c>
      <c r="H58" s="65">
        <v>245</v>
      </c>
      <c r="I58" s="157">
        <v>22583.86</v>
      </c>
      <c r="J58" s="150">
        <f t="shared" si="1"/>
        <v>16937.895</v>
      </c>
      <c r="K58" s="67">
        <f t="shared" si="2"/>
        <v>14679.509</v>
      </c>
      <c r="L58" s="56">
        <f t="shared" si="3"/>
        <v>13550.316000000001</v>
      </c>
      <c r="M58" s="56">
        <f t="shared" si="4"/>
        <v>12421.123000000001</v>
      </c>
      <c r="N58" s="58">
        <v>219</v>
      </c>
      <c r="O58" s="158">
        <v>19055.875000000011</v>
      </c>
      <c r="P58" s="153">
        <f t="shared" si="5"/>
        <v>13339.112500000007</v>
      </c>
      <c r="Q58" s="68">
        <f t="shared" si="6"/>
        <v>11433.525000000007</v>
      </c>
      <c r="R58" s="68">
        <f t="shared" si="7"/>
        <v>10480.731250000006</v>
      </c>
      <c r="S58" s="69">
        <f t="shared" si="8"/>
        <v>9527.9375000000055</v>
      </c>
      <c r="T58" s="61">
        <v>146</v>
      </c>
      <c r="U58" s="159">
        <v>12677.062499999996</v>
      </c>
      <c r="V58" s="155">
        <f t="shared" si="9"/>
        <v>8873.9437499999967</v>
      </c>
      <c r="W58" s="156">
        <f t="shared" si="10"/>
        <v>7606.2374999999975</v>
      </c>
      <c r="X58" s="156">
        <f t="shared" si="11"/>
        <v>6972.3843749999987</v>
      </c>
      <c r="Y58" s="60">
        <f t="shared" si="12"/>
        <v>6338.5312499999982</v>
      </c>
    </row>
    <row r="59" spans="1:25" x14ac:dyDescent="0.25">
      <c r="A59" s="197" t="s">
        <v>35</v>
      </c>
      <c r="B59" s="65">
        <v>24</v>
      </c>
      <c r="C59" s="157">
        <v>1982.73</v>
      </c>
      <c r="D59" s="150">
        <f t="shared" si="0"/>
        <v>1487.0475000000001</v>
      </c>
      <c r="E59" s="67">
        <f t="shared" si="0"/>
        <v>1288.7745</v>
      </c>
      <c r="F59" s="56">
        <f t="shared" si="0"/>
        <v>1189.6379999999999</v>
      </c>
      <c r="G59" s="56">
        <f t="shared" si="0"/>
        <v>1090.5015000000001</v>
      </c>
      <c r="H59" s="65">
        <v>40</v>
      </c>
      <c r="I59" s="157">
        <v>3917</v>
      </c>
      <c r="J59" s="150">
        <f t="shared" si="1"/>
        <v>2937.75</v>
      </c>
      <c r="K59" s="67">
        <f t="shared" si="2"/>
        <v>2546.0500000000002</v>
      </c>
      <c r="L59" s="56">
        <f t="shared" si="3"/>
        <v>2350.1999999999998</v>
      </c>
      <c r="M59" s="56">
        <f t="shared" si="4"/>
        <v>2154.3500000000004</v>
      </c>
      <c r="N59" s="58">
        <v>98</v>
      </c>
      <c r="O59" s="158">
        <v>8677.212499999996</v>
      </c>
      <c r="P59" s="153">
        <f t="shared" si="5"/>
        <v>6074.0487499999972</v>
      </c>
      <c r="Q59" s="68">
        <f t="shared" si="6"/>
        <v>5206.3274999999976</v>
      </c>
      <c r="R59" s="68">
        <f t="shared" si="7"/>
        <v>4772.4668749999983</v>
      </c>
      <c r="S59" s="69">
        <f t="shared" si="8"/>
        <v>4338.606249999998</v>
      </c>
      <c r="T59" s="61">
        <v>14</v>
      </c>
      <c r="U59" s="159">
        <v>718.1875</v>
      </c>
      <c r="V59" s="155">
        <f t="shared" si="9"/>
        <v>502.73124999999999</v>
      </c>
      <c r="W59" s="156">
        <f t="shared" si="10"/>
        <v>430.91249999999997</v>
      </c>
      <c r="X59" s="156">
        <f t="shared" si="11"/>
        <v>395.00312500000001</v>
      </c>
      <c r="Y59" s="60">
        <f t="shared" si="12"/>
        <v>359.09375</v>
      </c>
    </row>
    <row r="60" spans="1:25" x14ac:dyDescent="0.25">
      <c r="A60" s="197" t="s">
        <v>36</v>
      </c>
      <c r="B60" s="65">
        <v>76</v>
      </c>
      <c r="C60" s="157">
        <v>6395.27</v>
      </c>
      <c r="D60" s="150">
        <f t="shared" si="0"/>
        <v>4796.4525000000003</v>
      </c>
      <c r="E60" s="67">
        <f t="shared" si="0"/>
        <v>4156.9255000000003</v>
      </c>
      <c r="F60" s="56">
        <f t="shared" si="0"/>
        <v>3837.1620000000003</v>
      </c>
      <c r="G60" s="56">
        <f t="shared" si="0"/>
        <v>3517.3985000000007</v>
      </c>
      <c r="H60" s="65">
        <v>187</v>
      </c>
      <c r="I60" s="157">
        <v>13053.63</v>
      </c>
      <c r="J60" s="150">
        <f t="shared" si="1"/>
        <v>9790.2224999999999</v>
      </c>
      <c r="K60" s="67">
        <f t="shared" si="2"/>
        <v>8484.8595000000005</v>
      </c>
      <c r="L60" s="56">
        <f t="shared" si="3"/>
        <v>7832.177999999999</v>
      </c>
      <c r="M60" s="56">
        <f t="shared" si="4"/>
        <v>7179.4965000000002</v>
      </c>
      <c r="N60" s="58">
        <v>143</v>
      </c>
      <c r="O60" s="158">
        <v>14886.212500000001</v>
      </c>
      <c r="P60" s="153">
        <f t="shared" si="5"/>
        <v>10420.348750000001</v>
      </c>
      <c r="Q60" s="68">
        <f t="shared" si="6"/>
        <v>8931.7275000000009</v>
      </c>
      <c r="R60" s="68">
        <f t="shared" si="7"/>
        <v>8187.4168750000017</v>
      </c>
      <c r="S60" s="69">
        <f t="shared" si="8"/>
        <v>7443.1062500000007</v>
      </c>
      <c r="T60" s="61">
        <v>96</v>
      </c>
      <c r="U60" s="159">
        <v>6374.1874999999982</v>
      </c>
      <c r="V60" s="155">
        <f t="shared" si="9"/>
        <v>4461.9312499999987</v>
      </c>
      <c r="W60" s="156">
        <f t="shared" si="10"/>
        <v>3824.5124999999989</v>
      </c>
      <c r="X60" s="156">
        <f t="shared" si="11"/>
        <v>3505.8031249999995</v>
      </c>
      <c r="Y60" s="60">
        <f t="shared" si="12"/>
        <v>3187.0937499999991</v>
      </c>
    </row>
    <row r="61" spans="1:25" ht="15.75" thickBot="1" x14ac:dyDescent="0.3">
      <c r="A61" s="196" t="s">
        <v>37</v>
      </c>
      <c r="B61" s="66">
        <v>68</v>
      </c>
      <c r="C61" s="169">
        <v>7101.93</v>
      </c>
      <c r="D61" s="150">
        <f t="shared" si="0"/>
        <v>5326.4475000000002</v>
      </c>
      <c r="E61" s="67">
        <f t="shared" si="0"/>
        <v>4616.2545</v>
      </c>
      <c r="F61" s="56">
        <f t="shared" si="0"/>
        <v>4261.1580000000004</v>
      </c>
      <c r="G61" s="56">
        <f t="shared" si="0"/>
        <v>3906.0615000000003</v>
      </c>
      <c r="H61" s="66">
        <v>160</v>
      </c>
      <c r="I61" s="169">
        <v>18713.45</v>
      </c>
      <c r="J61" s="150">
        <f t="shared" si="1"/>
        <v>14035.087500000001</v>
      </c>
      <c r="K61" s="67">
        <f t="shared" si="2"/>
        <v>12163.7425</v>
      </c>
      <c r="L61" s="56">
        <f t="shared" si="3"/>
        <v>11228.07</v>
      </c>
      <c r="M61" s="56">
        <f t="shared" si="4"/>
        <v>10292.397500000001</v>
      </c>
      <c r="N61" s="58">
        <v>328</v>
      </c>
      <c r="O61" s="158">
        <v>31954.687500000018</v>
      </c>
      <c r="P61" s="153">
        <f t="shared" si="5"/>
        <v>22368.281250000011</v>
      </c>
      <c r="Q61" s="68">
        <f t="shared" si="6"/>
        <v>19172.812500000011</v>
      </c>
      <c r="R61" s="68">
        <f t="shared" si="7"/>
        <v>17575.078125000011</v>
      </c>
      <c r="S61" s="69">
        <f t="shared" si="8"/>
        <v>15977.343750000009</v>
      </c>
      <c r="T61" s="61"/>
      <c r="U61" s="159"/>
      <c r="V61" s="155"/>
      <c r="W61" s="156"/>
      <c r="X61" s="156"/>
      <c r="Y61" s="60"/>
    </row>
    <row r="62" spans="1:25" ht="16.5" thickTop="1" thickBot="1" x14ac:dyDescent="0.3">
      <c r="A62" s="195" t="s">
        <v>11</v>
      </c>
      <c r="B62" s="181">
        <f t="shared" ref="B62:M62" si="13">SUM(B34:B61)</f>
        <v>2261</v>
      </c>
      <c r="C62" s="182">
        <f t="shared" si="13"/>
        <v>218582.05947667459</v>
      </c>
      <c r="D62" s="203">
        <f t="shared" si="13"/>
        <v>163936.54460750602</v>
      </c>
      <c r="E62" s="204">
        <f t="shared" si="13"/>
        <v>142078.33865983857</v>
      </c>
      <c r="F62" s="205">
        <f t="shared" si="13"/>
        <v>131149.23568600477</v>
      </c>
      <c r="G62" s="205">
        <f t="shared" si="13"/>
        <v>120220.13271217105</v>
      </c>
      <c r="H62" s="183">
        <f t="shared" si="13"/>
        <v>3615</v>
      </c>
      <c r="I62" s="184">
        <f t="shared" si="13"/>
        <v>335421.24000000005</v>
      </c>
      <c r="J62" s="206">
        <f t="shared" si="13"/>
        <v>251565.93</v>
      </c>
      <c r="K62" s="207">
        <f t="shared" si="13"/>
        <v>218023.80599999998</v>
      </c>
      <c r="L62" s="208">
        <f t="shared" si="13"/>
        <v>201252.74400000001</v>
      </c>
      <c r="M62" s="208">
        <f t="shared" si="13"/>
        <v>184481.682</v>
      </c>
      <c r="N62" s="194">
        <v>2890</v>
      </c>
      <c r="O62" s="186">
        <v>279960.19937500003</v>
      </c>
      <c r="P62" s="210">
        <f>SUM(P34:P61)</f>
        <v>195972.13956249997</v>
      </c>
      <c r="Q62" s="211">
        <f>SUM(Q34:Q61)</f>
        <v>167976.11962499999</v>
      </c>
      <c r="R62" s="211">
        <f>SUM(R34:R61)</f>
        <v>153978.10965625002</v>
      </c>
      <c r="S62" s="211">
        <f>SUM(S34:S61)</f>
        <v>139980.09968749998</v>
      </c>
      <c r="T62" s="187">
        <v>1289</v>
      </c>
      <c r="U62" s="188">
        <v>113941.46249999998</v>
      </c>
      <c r="V62" s="212">
        <f>SUM(V34:V61)</f>
        <v>79759.023749999964</v>
      </c>
      <c r="W62" s="213">
        <f>SUM(W34:W61)</f>
        <v>68364.877499999988</v>
      </c>
      <c r="X62" s="213">
        <f>SUM(X34:X61)</f>
        <v>62667.804374999992</v>
      </c>
      <c r="Y62" s="214">
        <f>SUM(Y34:Y61)</f>
        <v>56970.731249999997</v>
      </c>
    </row>
    <row r="63" spans="1:25" ht="15.75" thickBot="1" x14ac:dyDescent="0.3">
      <c r="B63" s="202"/>
      <c r="C63" s="45"/>
      <c r="D63" s="340" t="s">
        <v>146</v>
      </c>
      <c r="E63" s="341"/>
      <c r="F63" s="341"/>
      <c r="G63" s="342"/>
      <c r="H63" s="202"/>
      <c r="I63" s="45"/>
      <c r="J63" s="331" t="s">
        <v>147</v>
      </c>
      <c r="K63" s="332"/>
      <c r="L63" s="332"/>
      <c r="M63" s="333"/>
      <c r="P63" s="334" t="s">
        <v>148</v>
      </c>
      <c r="Q63" s="335"/>
      <c r="R63" s="335"/>
      <c r="S63" s="336"/>
      <c r="V63" s="337" t="s">
        <v>149</v>
      </c>
      <c r="W63" s="338"/>
      <c r="X63" s="338"/>
      <c r="Y63" s="339"/>
    </row>
    <row r="65" spans="1:9" ht="15.75" thickBot="1" x14ac:dyDescent="0.3"/>
    <row r="66" spans="1:9" ht="21.75" thickBot="1" x14ac:dyDescent="0.4">
      <c r="A66" s="71"/>
      <c r="B66" s="345" t="s">
        <v>83</v>
      </c>
      <c r="C66" s="346"/>
      <c r="D66" s="346"/>
      <c r="E66" s="346"/>
      <c r="F66" s="346"/>
      <c r="G66" s="346"/>
      <c r="H66" s="346"/>
      <c r="I66" s="347"/>
    </row>
    <row r="67" spans="1:9" ht="32.25" thickBot="1" x14ac:dyDescent="0.35">
      <c r="B67" s="193"/>
      <c r="C67" s="193"/>
      <c r="D67" s="271" t="s">
        <v>84</v>
      </c>
      <c r="E67" s="254" t="s">
        <v>141</v>
      </c>
      <c r="F67" s="255" t="s">
        <v>142</v>
      </c>
      <c r="G67" s="255" t="s">
        <v>143</v>
      </c>
      <c r="H67" s="256" t="s">
        <v>144</v>
      </c>
    </row>
    <row r="68" spans="1:9" ht="19.5" thickBot="1" x14ac:dyDescent="0.35">
      <c r="B68" s="193"/>
      <c r="C68" s="193"/>
      <c r="D68" s="272"/>
      <c r="E68" s="265">
        <v>0.3</v>
      </c>
      <c r="F68" s="263">
        <v>0.4</v>
      </c>
      <c r="G68" s="263">
        <v>0.45</v>
      </c>
      <c r="H68" s="264">
        <v>0.5</v>
      </c>
    </row>
    <row r="69" spans="1:9" ht="19.5" thickBot="1" x14ac:dyDescent="0.35">
      <c r="B69" s="191" t="s">
        <v>140</v>
      </c>
      <c r="C69" s="190"/>
      <c r="D69" s="273">
        <v>218582.05947667459</v>
      </c>
      <c r="E69" s="266">
        <v>153007.44163367219</v>
      </c>
      <c r="F69" s="259">
        <v>131149.23568600474</v>
      </c>
      <c r="G69" s="259">
        <v>120220.13271217103</v>
      </c>
      <c r="H69" s="262">
        <v>109291.0297383373</v>
      </c>
    </row>
    <row r="70" spans="1:9" ht="19.5" customHeight="1" thickBot="1" x14ac:dyDescent="0.35">
      <c r="B70" s="191" t="s">
        <v>75</v>
      </c>
      <c r="C70" s="190"/>
      <c r="D70" s="274">
        <v>335421.24000000005</v>
      </c>
      <c r="E70" s="267">
        <v>234794.86800000002</v>
      </c>
      <c r="F70" s="260">
        <v>201252.74400000004</v>
      </c>
      <c r="G70" s="260">
        <v>184481.68200000003</v>
      </c>
      <c r="H70" s="261">
        <v>167710.62000000002</v>
      </c>
    </row>
    <row r="71" spans="1:9" ht="19.5" customHeight="1" x14ac:dyDescent="0.25">
      <c r="D71" s="215"/>
      <c r="E71" s="192"/>
      <c r="F71" s="192"/>
      <c r="G71" s="192"/>
      <c r="H71" s="192"/>
    </row>
    <row r="72" spans="1:9" ht="19.5" customHeight="1" thickBot="1" x14ac:dyDescent="0.3">
      <c r="D72" s="215"/>
      <c r="E72" s="192"/>
      <c r="F72" s="192"/>
      <c r="G72" s="192"/>
      <c r="H72" s="192"/>
    </row>
    <row r="73" spans="1:9" ht="30" customHeight="1" thickBot="1" x14ac:dyDescent="0.3">
      <c r="D73" s="271" t="s">
        <v>84</v>
      </c>
      <c r="E73" s="254" t="s">
        <v>141</v>
      </c>
      <c r="F73" s="255" t="s">
        <v>142</v>
      </c>
      <c r="G73" s="255" t="s">
        <v>143</v>
      </c>
      <c r="H73" s="256" t="s">
        <v>144</v>
      </c>
    </row>
    <row r="74" spans="1:9" ht="19.5" customHeight="1" thickBot="1" x14ac:dyDescent="0.3">
      <c r="D74" s="272"/>
      <c r="E74" s="268">
        <v>0.35</v>
      </c>
      <c r="F74" s="263">
        <v>0.45</v>
      </c>
      <c r="G74" s="263">
        <v>0.5</v>
      </c>
      <c r="H74" s="264">
        <v>0.55000000000000004</v>
      </c>
    </row>
    <row r="75" spans="1:9" ht="19.5" customHeight="1" thickBot="1" x14ac:dyDescent="0.35">
      <c r="B75" s="191" t="s">
        <v>76</v>
      </c>
      <c r="C75" s="190"/>
      <c r="D75" s="273">
        <v>279960</v>
      </c>
      <c r="E75" s="269">
        <v>181974</v>
      </c>
      <c r="F75" s="259">
        <v>153978</v>
      </c>
      <c r="G75" s="259">
        <v>139980</v>
      </c>
      <c r="H75" s="262">
        <v>125981.99999999999</v>
      </c>
    </row>
    <row r="76" spans="1:9" ht="19.5" customHeight="1" thickBot="1" x14ac:dyDescent="0.35">
      <c r="B76" s="191" t="s">
        <v>77</v>
      </c>
      <c r="C76" s="190"/>
      <c r="D76" s="275">
        <v>113941</v>
      </c>
      <c r="E76" s="270">
        <v>74061.650000000009</v>
      </c>
      <c r="F76" s="257">
        <v>62667.55</v>
      </c>
      <c r="G76" s="257">
        <v>56970.5</v>
      </c>
      <c r="H76" s="258">
        <v>51273.45</v>
      </c>
    </row>
    <row r="77" spans="1:9" ht="19.5" customHeight="1" x14ac:dyDescent="0.25">
      <c r="H77" s="72"/>
    </row>
  </sheetData>
  <mergeCells count="29">
    <mergeCell ref="D63:G63"/>
    <mergeCell ref="J63:M63"/>
    <mergeCell ref="P63:S63"/>
    <mergeCell ref="V63:Y63"/>
    <mergeCell ref="B66:I66"/>
    <mergeCell ref="A1:A3"/>
    <mergeCell ref="N32:O32"/>
    <mergeCell ref="T32:U32"/>
    <mergeCell ref="H31:M31"/>
    <mergeCell ref="N31:S31"/>
    <mergeCell ref="T31:Y31"/>
    <mergeCell ref="B1:O1"/>
    <mergeCell ref="J26:M26"/>
    <mergeCell ref="P26:S26"/>
    <mergeCell ref="V26:Y26"/>
    <mergeCell ref="D26:G26"/>
    <mergeCell ref="N7:O7"/>
    <mergeCell ref="H6:M6"/>
    <mergeCell ref="T7:U7"/>
    <mergeCell ref="H7:I7"/>
    <mergeCell ref="T6:Y6"/>
    <mergeCell ref="N6:S6"/>
    <mergeCell ref="B4:M4"/>
    <mergeCell ref="A6:A7"/>
    <mergeCell ref="A31:A32"/>
    <mergeCell ref="H32:I32"/>
    <mergeCell ref="B6:G6"/>
    <mergeCell ref="B31:G31"/>
    <mergeCell ref="B29:M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7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5" x14ac:dyDescent="0.25"/>
  <cols>
    <col min="1" max="1" width="39.85546875" style="55" customWidth="1"/>
    <col min="2" max="2" width="12.42578125" style="55" customWidth="1"/>
    <col min="3" max="3" width="21.5703125" style="55" customWidth="1"/>
    <col min="4" max="7" width="13.7109375" style="55" customWidth="1"/>
    <col min="8" max="8" width="14.7109375" style="55" customWidth="1"/>
    <col min="9" max="19" width="13.7109375" style="55" customWidth="1"/>
    <col min="20" max="20" width="12.85546875" style="55" customWidth="1"/>
    <col min="21" max="21" width="19" style="55" customWidth="1"/>
    <col min="22" max="22" width="13.85546875" style="55" customWidth="1"/>
    <col min="23" max="23" width="14.7109375" style="55" customWidth="1"/>
    <col min="24" max="24" width="13.42578125" style="55" customWidth="1"/>
    <col min="25" max="25" width="13.5703125" style="55" customWidth="1"/>
    <col min="26" max="16384" width="9.140625" style="55"/>
  </cols>
  <sheetData>
    <row r="1" spans="1:26" ht="21.75" thickBot="1" x14ac:dyDescent="0.4">
      <c r="A1" s="315" t="s">
        <v>152</v>
      </c>
      <c r="B1" s="329" t="s">
        <v>85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26" s="133" customFormat="1" ht="14.25" customHeight="1" x14ac:dyDescent="0.35">
      <c r="A2" s="31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6" ht="12.75" customHeight="1" thickBot="1" x14ac:dyDescent="0.3">
      <c r="A3" s="317"/>
    </row>
    <row r="4" spans="1:26" ht="21.75" thickBot="1" x14ac:dyDescent="0.4">
      <c r="A4" s="71"/>
      <c r="B4" s="306" t="s">
        <v>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6"/>
    </row>
    <row r="6" spans="1:26" ht="15.75" x14ac:dyDescent="0.25">
      <c r="A6" s="308"/>
      <c r="B6" s="312" t="s">
        <v>130</v>
      </c>
      <c r="C6" s="313"/>
      <c r="D6" s="313"/>
      <c r="E6" s="313"/>
      <c r="F6" s="313"/>
      <c r="G6" s="313"/>
      <c r="H6" s="322" t="s">
        <v>145</v>
      </c>
      <c r="I6" s="323"/>
      <c r="J6" s="323"/>
      <c r="K6" s="323"/>
      <c r="L6" s="323"/>
      <c r="M6" s="323"/>
      <c r="N6" s="304" t="s">
        <v>132</v>
      </c>
      <c r="O6" s="305"/>
      <c r="P6" s="305"/>
      <c r="Q6" s="305"/>
      <c r="R6" s="305"/>
      <c r="S6" s="305"/>
      <c r="T6" s="343" t="s">
        <v>133</v>
      </c>
      <c r="U6" s="344"/>
      <c r="V6" s="344"/>
      <c r="W6" s="344"/>
      <c r="X6" s="344"/>
      <c r="Y6" s="344"/>
    </row>
    <row r="7" spans="1:26" s="235" customFormat="1" ht="35.25" customHeight="1" x14ac:dyDescent="0.25">
      <c r="A7" s="309"/>
      <c r="B7" s="222"/>
      <c r="C7" s="223"/>
      <c r="D7" s="224" t="s">
        <v>141</v>
      </c>
      <c r="E7" s="225" t="s">
        <v>142</v>
      </c>
      <c r="F7" s="225" t="s">
        <v>143</v>
      </c>
      <c r="G7" s="226" t="s">
        <v>144</v>
      </c>
      <c r="H7" s="310"/>
      <c r="I7" s="311"/>
      <c r="J7" s="227" t="s">
        <v>141</v>
      </c>
      <c r="K7" s="228" t="s">
        <v>142</v>
      </c>
      <c r="L7" s="228" t="s">
        <v>143</v>
      </c>
      <c r="M7" s="229" t="s">
        <v>144</v>
      </c>
      <c r="N7" s="318"/>
      <c r="O7" s="319"/>
      <c r="P7" s="230" t="s">
        <v>141</v>
      </c>
      <c r="Q7" s="231" t="s">
        <v>142</v>
      </c>
      <c r="R7" s="232" t="s">
        <v>143</v>
      </c>
      <c r="S7" s="231" t="s">
        <v>144</v>
      </c>
      <c r="T7" s="320"/>
      <c r="U7" s="321"/>
      <c r="V7" s="233" t="s">
        <v>141</v>
      </c>
      <c r="W7" s="234" t="s">
        <v>142</v>
      </c>
      <c r="X7" s="234" t="s">
        <v>143</v>
      </c>
      <c r="Y7" s="234" t="s">
        <v>144</v>
      </c>
    </row>
    <row r="8" spans="1:26" ht="30.75" thickBot="1" x14ac:dyDescent="0.3">
      <c r="A8" s="144" t="s">
        <v>0</v>
      </c>
      <c r="B8" s="238" t="s">
        <v>134</v>
      </c>
      <c r="C8" s="146" t="s">
        <v>86</v>
      </c>
      <c r="D8" s="239">
        <v>0.25</v>
      </c>
      <c r="E8" s="240">
        <v>0.35</v>
      </c>
      <c r="F8" s="240">
        <v>0.4</v>
      </c>
      <c r="G8" s="241">
        <v>0.45</v>
      </c>
      <c r="H8" s="242" t="s">
        <v>51</v>
      </c>
      <c r="I8" s="147" t="s">
        <v>86</v>
      </c>
      <c r="J8" s="243">
        <v>0.25</v>
      </c>
      <c r="K8" s="244">
        <v>0.35</v>
      </c>
      <c r="L8" s="245">
        <v>0.4</v>
      </c>
      <c r="M8" s="245">
        <v>0.45</v>
      </c>
      <c r="N8" s="246" t="s">
        <v>50</v>
      </c>
      <c r="O8" s="148" t="s">
        <v>86</v>
      </c>
      <c r="P8" s="247">
        <v>0.3</v>
      </c>
      <c r="Q8" s="248">
        <v>0.4</v>
      </c>
      <c r="R8" s="249">
        <v>0.45</v>
      </c>
      <c r="S8" s="248">
        <v>0.5</v>
      </c>
      <c r="T8" s="250" t="s">
        <v>52</v>
      </c>
      <c r="U8" s="54" t="s">
        <v>86</v>
      </c>
      <c r="V8" s="251">
        <v>0.3</v>
      </c>
      <c r="W8" s="252">
        <v>0.4</v>
      </c>
      <c r="X8" s="252">
        <v>0.45</v>
      </c>
      <c r="Y8" s="253">
        <v>0.5</v>
      </c>
      <c r="Z8" s="175"/>
    </row>
    <row r="9" spans="1:26" ht="15.75" thickTop="1" x14ac:dyDescent="0.25">
      <c r="A9" s="4" t="s">
        <v>54</v>
      </c>
      <c r="B9" s="48">
        <v>1171</v>
      </c>
      <c r="C9" s="149">
        <v>126301.57813000002</v>
      </c>
      <c r="D9" s="150">
        <v>94726.183597500014</v>
      </c>
      <c r="E9" s="151">
        <v>82096.025784500016</v>
      </c>
      <c r="F9" s="56">
        <v>75780.946878000017</v>
      </c>
      <c r="G9" s="56">
        <v>69465.867971500018</v>
      </c>
      <c r="H9" s="48">
        <v>1050</v>
      </c>
      <c r="I9" s="149">
        <v>118600.75220209087</v>
      </c>
      <c r="J9" s="150">
        <v>88950.564151568149</v>
      </c>
      <c r="K9" s="151">
        <v>77090.488931359068</v>
      </c>
      <c r="L9" s="56">
        <v>71160.451321254513</v>
      </c>
      <c r="M9" s="87">
        <v>65230.41371114998</v>
      </c>
      <c r="N9" s="51">
        <v>970</v>
      </c>
      <c r="O9" s="152">
        <v>103668</v>
      </c>
      <c r="P9" s="153">
        <v>72567.599999999991</v>
      </c>
      <c r="Q9" s="68">
        <v>62200.799999999996</v>
      </c>
      <c r="R9" s="68">
        <v>57017.4</v>
      </c>
      <c r="S9" s="152">
        <v>51834</v>
      </c>
      <c r="T9" s="59">
        <v>696</v>
      </c>
      <c r="U9" s="154">
        <v>76355.005999999674</v>
      </c>
      <c r="V9" s="155">
        <v>53448.50419999977</v>
      </c>
      <c r="W9" s="156">
        <v>45813.0035999998</v>
      </c>
      <c r="X9" s="156">
        <v>41995.253299999822</v>
      </c>
      <c r="Y9" s="60">
        <v>38177.502999999837</v>
      </c>
    </row>
    <row r="10" spans="1:26" x14ac:dyDescent="0.25">
      <c r="A10" s="4" t="s">
        <v>59</v>
      </c>
      <c r="B10" s="49">
        <v>67</v>
      </c>
      <c r="C10" s="157">
        <v>6334.9000000000005</v>
      </c>
      <c r="D10" s="150">
        <v>4751.1750000000002</v>
      </c>
      <c r="E10" s="151">
        <v>4117.6850000000004</v>
      </c>
      <c r="F10" s="56">
        <v>3800.94</v>
      </c>
      <c r="G10" s="56">
        <v>3484.1950000000006</v>
      </c>
      <c r="H10" s="49">
        <v>52</v>
      </c>
      <c r="I10" s="157">
        <v>4321.2</v>
      </c>
      <c r="J10" s="150">
        <v>3240.8999999999996</v>
      </c>
      <c r="K10" s="151">
        <v>2808.78</v>
      </c>
      <c r="L10" s="56">
        <v>2592.7199999999998</v>
      </c>
      <c r="M10" s="53">
        <v>2376.6600000000003</v>
      </c>
      <c r="N10" s="52">
        <v>44</v>
      </c>
      <c r="O10" s="158">
        <v>3663</v>
      </c>
      <c r="P10" s="153">
        <v>2564.1</v>
      </c>
      <c r="Q10" s="68">
        <v>2197.7999999999997</v>
      </c>
      <c r="R10" s="68">
        <v>2014.65</v>
      </c>
      <c r="S10" s="152">
        <v>1831.5</v>
      </c>
      <c r="T10" s="61">
        <v>186</v>
      </c>
      <c r="U10" s="159">
        <v>15335.775</v>
      </c>
      <c r="V10" s="155">
        <v>10735.0425</v>
      </c>
      <c r="W10" s="156">
        <v>9201.4650000000001</v>
      </c>
      <c r="X10" s="156">
        <v>8434.6762500000004</v>
      </c>
      <c r="Y10" s="60">
        <v>7667.8874999999998</v>
      </c>
    </row>
    <row r="11" spans="1:26" x14ac:dyDescent="0.25">
      <c r="A11" s="4" t="s">
        <v>55</v>
      </c>
      <c r="B11" s="49">
        <v>3</v>
      </c>
      <c r="C11" s="157">
        <v>134.48275862068968</v>
      </c>
      <c r="D11" s="150">
        <v>100.86206896551727</v>
      </c>
      <c r="E11" s="151">
        <v>87.413793103448299</v>
      </c>
      <c r="F11" s="56">
        <v>80.689655172413808</v>
      </c>
      <c r="G11" s="56">
        <v>73.965517241379331</v>
      </c>
      <c r="H11" s="49">
        <v>18</v>
      </c>
      <c r="I11" s="157">
        <v>810.68</v>
      </c>
      <c r="J11" s="150">
        <v>608.01</v>
      </c>
      <c r="K11" s="151">
        <v>526.94200000000001</v>
      </c>
      <c r="L11" s="56">
        <v>486.40799999999996</v>
      </c>
      <c r="M11" s="53">
        <v>445.87400000000002</v>
      </c>
      <c r="N11" s="52">
        <v>22</v>
      </c>
      <c r="O11" s="158">
        <v>1052</v>
      </c>
      <c r="P11" s="153">
        <v>736.4</v>
      </c>
      <c r="Q11" s="68">
        <v>631.19999999999993</v>
      </c>
      <c r="R11" s="68">
        <v>578.6</v>
      </c>
      <c r="S11" s="152">
        <v>526</v>
      </c>
      <c r="T11" s="61">
        <v>46</v>
      </c>
      <c r="U11" s="159">
        <v>1963.910000000001</v>
      </c>
      <c r="V11" s="155">
        <v>1374.7370000000005</v>
      </c>
      <c r="W11" s="156">
        <v>1178.3460000000005</v>
      </c>
      <c r="X11" s="156">
        <v>1080.1505000000006</v>
      </c>
      <c r="Y11" s="60">
        <v>981.9550000000005</v>
      </c>
    </row>
    <row r="12" spans="1:26" x14ac:dyDescent="0.25">
      <c r="A12" s="4" t="s">
        <v>60</v>
      </c>
      <c r="B12" s="49">
        <v>34</v>
      </c>
      <c r="C12" s="157">
        <v>2074.8000000000002</v>
      </c>
      <c r="D12" s="150">
        <v>1556.1000000000001</v>
      </c>
      <c r="E12" s="151">
        <v>1348.6200000000001</v>
      </c>
      <c r="F12" s="56">
        <v>1244.8800000000001</v>
      </c>
      <c r="G12" s="56">
        <v>1141.1400000000001</v>
      </c>
      <c r="H12" s="49">
        <v>40</v>
      </c>
      <c r="I12" s="157">
        <v>2364.7000000000003</v>
      </c>
      <c r="J12" s="150">
        <v>1773.5250000000001</v>
      </c>
      <c r="K12" s="151">
        <v>1537.0550000000003</v>
      </c>
      <c r="L12" s="56">
        <v>1418.8200000000002</v>
      </c>
      <c r="M12" s="53">
        <v>1300.5850000000003</v>
      </c>
      <c r="N12" s="52">
        <v>24</v>
      </c>
      <c r="O12" s="160">
        <v>1785</v>
      </c>
      <c r="P12" s="153">
        <v>1249.5</v>
      </c>
      <c r="Q12" s="68">
        <v>1071</v>
      </c>
      <c r="R12" s="68">
        <v>981.75000000000011</v>
      </c>
      <c r="S12" s="152">
        <v>892.5</v>
      </c>
      <c r="T12" s="61">
        <v>108</v>
      </c>
      <c r="U12" s="159">
        <v>6297.85</v>
      </c>
      <c r="V12" s="155">
        <v>4408.4949999999999</v>
      </c>
      <c r="W12" s="156">
        <v>3778.71</v>
      </c>
      <c r="X12" s="156">
        <v>3463.8175000000006</v>
      </c>
      <c r="Y12" s="60">
        <v>3148.9250000000002</v>
      </c>
    </row>
    <row r="13" spans="1:26" x14ac:dyDescent="0.25">
      <c r="A13" s="4" t="s">
        <v>58</v>
      </c>
      <c r="B13" s="49">
        <v>40</v>
      </c>
      <c r="C13" s="157">
        <v>3504.8650000000002</v>
      </c>
      <c r="D13" s="150">
        <v>2628.6487500000003</v>
      </c>
      <c r="E13" s="151">
        <v>2278.1622500000003</v>
      </c>
      <c r="F13" s="56">
        <v>2102.9189999999999</v>
      </c>
      <c r="G13" s="56">
        <v>1927.6757500000003</v>
      </c>
      <c r="H13" s="49">
        <v>54</v>
      </c>
      <c r="I13" s="161">
        <v>3203.7849999999999</v>
      </c>
      <c r="J13" s="150">
        <v>2402.8387499999999</v>
      </c>
      <c r="K13" s="151">
        <v>2082.4602500000001</v>
      </c>
      <c r="L13" s="56">
        <v>1922.2709999999997</v>
      </c>
      <c r="M13" s="53">
        <v>1762.0817500000001</v>
      </c>
      <c r="N13" s="52">
        <v>57</v>
      </c>
      <c r="O13" s="158">
        <v>4426</v>
      </c>
      <c r="P13" s="153">
        <v>3098.2</v>
      </c>
      <c r="Q13" s="68">
        <v>2655.6</v>
      </c>
      <c r="R13" s="68">
        <v>2434.3000000000002</v>
      </c>
      <c r="S13" s="152">
        <v>2213</v>
      </c>
      <c r="T13" s="61">
        <v>151</v>
      </c>
      <c r="U13" s="159">
        <v>12752.285000000002</v>
      </c>
      <c r="V13" s="155">
        <v>8926.5995000000003</v>
      </c>
      <c r="W13" s="156">
        <v>7651.371000000001</v>
      </c>
      <c r="X13" s="156">
        <v>7013.7567500000014</v>
      </c>
      <c r="Y13" s="60">
        <v>6376.1425000000008</v>
      </c>
    </row>
    <row r="14" spans="1:26" x14ac:dyDescent="0.25">
      <c r="A14" s="4" t="s">
        <v>56</v>
      </c>
      <c r="B14" s="49">
        <v>32</v>
      </c>
      <c r="C14" s="157">
        <v>2673.71</v>
      </c>
      <c r="D14" s="150">
        <v>2005.2825</v>
      </c>
      <c r="E14" s="151">
        <v>1737.9115000000002</v>
      </c>
      <c r="F14" s="56">
        <v>1604.2259999999999</v>
      </c>
      <c r="G14" s="56">
        <v>1470.5405000000001</v>
      </c>
      <c r="H14" s="162">
        <v>92</v>
      </c>
      <c r="I14" s="163">
        <v>7205.5749999999998</v>
      </c>
      <c r="J14" s="164">
        <v>5404.1812499999996</v>
      </c>
      <c r="K14" s="151">
        <v>4683.6237499999997</v>
      </c>
      <c r="L14" s="56">
        <v>4323.3449999999993</v>
      </c>
      <c r="M14" s="53">
        <v>3963.0662500000003</v>
      </c>
      <c r="N14" s="52">
        <v>735</v>
      </c>
      <c r="O14" s="158">
        <v>53132</v>
      </c>
      <c r="P14" s="153">
        <v>37192.399999999994</v>
      </c>
      <c r="Q14" s="68">
        <v>31879.199999999997</v>
      </c>
      <c r="R14" s="68">
        <v>29222.600000000002</v>
      </c>
      <c r="S14" s="152">
        <v>26566</v>
      </c>
      <c r="T14" s="61"/>
      <c r="U14" s="159"/>
      <c r="V14" s="155"/>
      <c r="W14" s="156"/>
      <c r="X14" s="156"/>
      <c r="Y14" s="60"/>
    </row>
    <row r="15" spans="1:26" x14ac:dyDescent="0.25">
      <c r="A15" s="4" t="s">
        <v>57</v>
      </c>
      <c r="B15" s="49">
        <v>52</v>
      </c>
      <c r="C15" s="157">
        <v>7749.3</v>
      </c>
      <c r="D15" s="150">
        <v>5811.9750000000004</v>
      </c>
      <c r="E15" s="151">
        <v>5037.0450000000001</v>
      </c>
      <c r="F15" s="56">
        <v>4649.58</v>
      </c>
      <c r="G15" s="56">
        <v>4262.1150000000007</v>
      </c>
      <c r="H15" s="49">
        <v>81</v>
      </c>
      <c r="I15" s="165">
        <v>11123.554</v>
      </c>
      <c r="J15" s="150">
        <v>8342.6654999999992</v>
      </c>
      <c r="K15" s="151">
        <v>7230.3101000000006</v>
      </c>
      <c r="L15" s="56">
        <v>6674.1323999999995</v>
      </c>
      <c r="M15" s="53">
        <v>6117.9547000000002</v>
      </c>
      <c r="N15" s="52">
        <v>407</v>
      </c>
      <c r="O15" s="158">
        <v>49379</v>
      </c>
      <c r="P15" s="153">
        <v>34565.299999999996</v>
      </c>
      <c r="Q15" s="68">
        <v>29627.399999999998</v>
      </c>
      <c r="R15" s="68">
        <v>27158.45</v>
      </c>
      <c r="S15" s="152">
        <v>24689.5</v>
      </c>
      <c r="T15" s="61"/>
      <c r="U15" s="159"/>
      <c r="V15" s="155"/>
      <c r="W15" s="156"/>
      <c r="X15" s="156"/>
      <c r="Y15" s="60"/>
    </row>
    <row r="16" spans="1:26" x14ac:dyDescent="0.25">
      <c r="A16" s="4" t="s">
        <v>53</v>
      </c>
      <c r="B16" s="49">
        <v>37</v>
      </c>
      <c r="C16" s="157">
        <v>5228.5349999999999</v>
      </c>
      <c r="D16" s="150">
        <v>3921.4012499999999</v>
      </c>
      <c r="E16" s="151">
        <v>3398.5477500000002</v>
      </c>
      <c r="F16" s="56">
        <v>3137.1209999999996</v>
      </c>
      <c r="G16" s="56">
        <v>2875.69425</v>
      </c>
      <c r="H16" s="49">
        <v>67</v>
      </c>
      <c r="I16" s="157">
        <v>8420.009</v>
      </c>
      <c r="J16" s="150">
        <v>6315.0067500000005</v>
      </c>
      <c r="K16" s="151">
        <v>5473.0058500000005</v>
      </c>
      <c r="L16" s="56">
        <v>5052.0054</v>
      </c>
      <c r="M16" s="53">
        <v>4631.0049500000005</v>
      </c>
      <c r="N16" s="52">
        <v>309</v>
      </c>
      <c r="O16" s="158">
        <v>35424</v>
      </c>
      <c r="P16" s="153">
        <v>24796.799999999999</v>
      </c>
      <c r="Q16" s="68">
        <v>21254.399999999998</v>
      </c>
      <c r="R16" s="68">
        <v>19483.2</v>
      </c>
      <c r="S16" s="152">
        <v>17712</v>
      </c>
      <c r="T16" s="61"/>
      <c r="U16" s="159"/>
      <c r="V16" s="155"/>
      <c r="W16" s="156"/>
      <c r="X16" s="156"/>
      <c r="Y16" s="60"/>
    </row>
    <row r="17" spans="1:25" x14ac:dyDescent="0.25">
      <c r="A17" s="4" t="s">
        <v>135</v>
      </c>
      <c r="B17" s="49">
        <v>124</v>
      </c>
      <c r="C17" s="157">
        <v>13660.26020389417</v>
      </c>
      <c r="D17" s="150">
        <v>10245.195152920627</v>
      </c>
      <c r="E17" s="151">
        <v>8879.1691325312113</v>
      </c>
      <c r="F17" s="166">
        <v>8196.1561223365006</v>
      </c>
      <c r="G17" s="56">
        <v>7513.1431121417936</v>
      </c>
      <c r="H17" s="49">
        <v>224</v>
      </c>
      <c r="I17" s="157">
        <v>18018.884000000009</v>
      </c>
      <c r="J17" s="150">
        <v>13514.163000000008</v>
      </c>
      <c r="K17" s="151">
        <v>11712.274600000006</v>
      </c>
      <c r="L17" s="56">
        <v>10811.330400000004</v>
      </c>
      <c r="M17" s="53">
        <v>9910.3862000000063</v>
      </c>
      <c r="N17" s="52"/>
      <c r="O17" s="158"/>
      <c r="P17" s="153"/>
      <c r="Q17" s="68"/>
      <c r="R17" s="68"/>
      <c r="S17" s="152"/>
      <c r="T17" s="61"/>
      <c r="U17" s="159"/>
      <c r="V17" s="155"/>
      <c r="W17" s="156"/>
      <c r="X17" s="156"/>
      <c r="Y17" s="60"/>
    </row>
    <row r="18" spans="1:25" x14ac:dyDescent="0.25">
      <c r="A18" s="4" t="s">
        <v>62</v>
      </c>
      <c r="B18" s="49">
        <v>84</v>
      </c>
      <c r="C18" s="157">
        <v>10387</v>
      </c>
      <c r="D18" s="150">
        <v>7790.25</v>
      </c>
      <c r="E18" s="167">
        <v>6751.55</v>
      </c>
      <c r="F18" s="85">
        <v>6232.2</v>
      </c>
      <c r="G18" s="151">
        <v>5712.85</v>
      </c>
      <c r="H18" s="49">
        <v>100</v>
      </c>
      <c r="I18" s="157">
        <v>12389</v>
      </c>
      <c r="J18" s="150">
        <v>9291.75</v>
      </c>
      <c r="K18" s="151">
        <v>8052.85</v>
      </c>
      <c r="L18" s="56">
        <v>7433.4</v>
      </c>
      <c r="M18" s="53">
        <v>6813.9500000000007</v>
      </c>
      <c r="N18" s="52">
        <v>304</v>
      </c>
      <c r="O18" s="158">
        <v>37544</v>
      </c>
      <c r="P18" s="153">
        <v>26280.799999999999</v>
      </c>
      <c r="Q18" s="68">
        <v>22526.399999999998</v>
      </c>
      <c r="R18" s="68">
        <v>20649.2</v>
      </c>
      <c r="S18" s="152">
        <v>18772</v>
      </c>
      <c r="T18" s="61"/>
      <c r="U18" s="159"/>
      <c r="V18" s="155"/>
      <c r="W18" s="156"/>
      <c r="X18" s="156"/>
      <c r="Y18" s="60"/>
    </row>
    <row r="19" spans="1:25" x14ac:dyDescent="0.25">
      <c r="A19" s="168" t="s">
        <v>136</v>
      </c>
      <c r="B19" s="50">
        <v>234</v>
      </c>
      <c r="C19" s="169">
        <v>12628.382228797478</v>
      </c>
      <c r="D19" s="150">
        <v>9471.286671598109</v>
      </c>
      <c r="E19" s="151">
        <v>8208.4484487183618</v>
      </c>
      <c r="F19" s="56">
        <v>7577.0293372784863</v>
      </c>
      <c r="G19" s="56">
        <v>6945.6102258386136</v>
      </c>
      <c r="H19" s="50"/>
      <c r="I19" s="169"/>
      <c r="J19" s="150"/>
      <c r="K19" s="151"/>
      <c r="L19" s="56"/>
      <c r="M19" s="56"/>
      <c r="N19" s="58"/>
      <c r="O19" s="158"/>
      <c r="P19" s="153"/>
      <c r="Q19" s="68"/>
      <c r="R19" s="68"/>
      <c r="S19" s="152"/>
      <c r="T19" s="61"/>
      <c r="U19" s="159"/>
      <c r="V19" s="155"/>
      <c r="W19" s="156"/>
      <c r="X19" s="156"/>
      <c r="Y19" s="60"/>
    </row>
    <row r="20" spans="1:25" x14ac:dyDescent="0.25">
      <c r="A20" s="168" t="s">
        <v>137</v>
      </c>
      <c r="B20" s="50">
        <v>61</v>
      </c>
      <c r="C20" s="169">
        <v>3544.4368205898959</v>
      </c>
      <c r="D20" s="150">
        <v>2658.327615442422</v>
      </c>
      <c r="E20" s="151">
        <v>2303.8839333834326</v>
      </c>
      <c r="F20" s="56">
        <v>2126.6620923539376</v>
      </c>
      <c r="G20" s="56">
        <v>1949.4402513244429</v>
      </c>
      <c r="H20" s="50">
        <v>312</v>
      </c>
      <c r="I20" s="169">
        <v>14632.800000000001</v>
      </c>
      <c r="J20" s="150">
        <v>10974.6</v>
      </c>
      <c r="K20" s="151">
        <v>9511.3200000000015</v>
      </c>
      <c r="L20" s="56">
        <v>8779.68</v>
      </c>
      <c r="M20" s="56">
        <v>8048.0400000000009</v>
      </c>
      <c r="N20" s="58"/>
      <c r="O20" s="158"/>
      <c r="P20" s="153"/>
      <c r="Q20" s="68"/>
      <c r="R20" s="68"/>
      <c r="S20" s="152"/>
      <c r="T20" s="61"/>
      <c r="U20" s="159"/>
      <c r="V20" s="155"/>
      <c r="W20" s="156"/>
      <c r="X20" s="156"/>
      <c r="Y20" s="60"/>
    </row>
    <row r="21" spans="1:25" x14ac:dyDescent="0.25">
      <c r="A21" s="168" t="s">
        <v>61</v>
      </c>
      <c r="B21" s="50">
        <v>26</v>
      </c>
      <c r="C21" s="169">
        <v>1457.6900000000003</v>
      </c>
      <c r="D21" s="150">
        <v>1093.2675000000002</v>
      </c>
      <c r="E21" s="151">
        <v>947.49850000000026</v>
      </c>
      <c r="F21" s="56">
        <v>874.61400000000015</v>
      </c>
      <c r="G21" s="56">
        <v>801.72950000000026</v>
      </c>
      <c r="H21" s="50">
        <v>40</v>
      </c>
      <c r="I21" s="169">
        <v>2105.9349999999999</v>
      </c>
      <c r="J21" s="150">
        <v>1579.4512500000001</v>
      </c>
      <c r="K21" s="151">
        <v>1368.8577500000001</v>
      </c>
      <c r="L21" s="56">
        <v>1263.5609999999999</v>
      </c>
      <c r="M21" s="170">
        <v>1158.2642500000002</v>
      </c>
      <c r="N21" s="171">
        <v>18</v>
      </c>
      <c r="O21" s="158">
        <v>1085</v>
      </c>
      <c r="P21" s="153">
        <v>759.5</v>
      </c>
      <c r="Q21" s="68">
        <v>651</v>
      </c>
      <c r="R21" s="68">
        <v>596.75</v>
      </c>
      <c r="S21" s="152">
        <v>542.5</v>
      </c>
      <c r="T21" s="61">
        <v>102</v>
      </c>
      <c r="U21" s="159">
        <v>5794.2950000000001</v>
      </c>
      <c r="V21" s="155">
        <v>4056.0065</v>
      </c>
      <c r="W21" s="156">
        <v>3476.5769999999998</v>
      </c>
      <c r="X21" s="156">
        <v>3186.8622500000001</v>
      </c>
      <c r="Y21" s="60">
        <v>2897.1475</v>
      </c>
    </row>
    <row r="22" spans="1:25" x14ac:dyDescent="0.25">
      <c r="A22" s="168" t="s">
        <v>63</v>
      </c>
      <c r="B22" s="50">
        <v>173</v>
      </c>
      <c r="C22" s="169">
        <v>22648.67</v>
      </c>
      <c r="D22" s="150">
        <v>16986.502499999999</v>
      </c>
      <c r="E22" s="151">
        <v>14721.635499999999</v>
      </c>
      <c r="F22" s="56">
        <v>13589.201999999999</v>
      </c>
      <c r="G22" s="56">
        <v>12456.7685</v>
      </c>
      <c r="H22" s="49">
        <v>808</v>
      </c>
      <c r="I22" s="163">
        <v>97819.9</v>
      </c>
      <c r="J22" s="150">
        <v>73364.924999999988</v>
      </c>
      <c r="K22" s="151">
        <v>63582.934999999998</v>
      </c>
      <c r="L22" s="56">
        <v>58691.939999999995</v>
      </c>
      <c r="M22" s="53">
        <v>53800.945</v>
      </c>
      <c r="N22" s="52"/>
      <c r="O22" s="172"/>
      <c r="P22" s="173"/>
      <c r="Q22" s="86"/>
      <c r="R22" s="68"/>
      <c r="S22" s="152"/>
      <c r="T22" s="61"/>
      <c r="U22" s="159"/>
      <c r="V22" s="155"/>
      <c r="W22" s="156"/>
      <c r="X22" s="156"/>
      <c r="Y22" s="60"/>
    </row>
    <row r="23" spans="1:25" x14ac:dyDescent="0.25">
      <c r="A23" s="4" t="s">
        <v>138</v>
      </c>
      <c r="B23" s="49">
        <v>60</v>
      </c>
      <c r="C23" s="163">
        <v>4481.8456402700767</v>
      </c>
      <c r="D23" s="150">
        <v>3361.3842302025578</v>
      </c>
      <c r="E23" s="151">
        <v>2913.1996661755502</v>
      </c>
      <c r="F23" s="56">
        <v>2689.1073841620459</v>
      </c>
      <c r="G23" s="56">
        <v>2465.0151021485426</v>
      </c>
      <c r="H23" s="49">
        <v>311</v>
      </c>
      <c r="I23" s="163">
        <v>18749.588000000007</v>
      </c>
      <c r="J23" s="150">
        <v>14062.191000000006</v>
      </c>
      <c r="K23" s="151">
        <v>12187.232200000006</v>
      </c>
      <c r="L23" s="56">
        <v>11249.752800000004</v>
      </c>
      <c r="M23" s="53">
        <v>10312.273400000005</v>
      </c>
      <c r="N23" s="51"/>
      <c r="O23" s="174"/>
      <c r="P23" s="173"/>
      <c r="Q23" s="69"/>
      <c r="R23" s="68"/>
      <c r="S23" s="152"/>
      <c r="T23" s="59"/>
      <c r="U23" s="154"/>
      <c r="V23" s="155"/>
      <c r="W23" s="156"/>
      <c r="X23" s="156"/>
      <c r="Y23" s="60"/>
    </row>
    <row r="24" spans="1:25" ht="15.75" thickBot="1" x14ac:dyDescent="0.3">
      <c r="A24" s="175" t="s">
        <v>139</v>
      </c>
      <c r="B24" s="176">
        <v>63</v>
      </c>
      <c r="C24" s="177">
        <v>4514.8760017391414</v>
      </c>
      <c r="D24" s="150">
        <v>3386.1570013043561</v>
      </c>
      <c r="E24" s="151">
        <v>2934.6694011304421</v>
      </c>
      <c r="F24" s="56">
        <v>2708.9256010434847</v>
      </c>
      <c r="G24" s="56">
        <v>2483.1818009565281</v>
      </c>
      <c r="H24" s="178">
        <v>366</v>
      </c>
      <c r="I24" s="177">
        <v>29071.9</v>
      </c>
      <c r="J24" s="150">
        <v>21803.925000000003</v>
      </c>
      <c r="K24" s="151">
        <v>18896.735000000001</v>
      </c>
      <c r="L24" s="56">
        <v>17443.14</v>
      </c>
      <c r="M24" s="53">
        <v>15989.545000000002</v>
      </c>
      <c r="N24" s="51"/>
      <c r="O24" s="174"/>
      <c r="P24" s="173"/>
      <c r="Q24" s="179"/>
      <c r="R24" s="68"/>
      <c r="S24" s="152"/>
      <c r="T24" s="59"/>
      <c r="U24" s="154"/>
      <c r="V24" s="155"/>
      <c r="W24" s="156"/>
      <c r="X24" s="156"/>
      <c r="Y24" s="60"/>
    </row>
    <row r="25" spans="1:25" ht="15" customHeight="1" thickTop="1" thickBot="1" x14ac:dyDescent="0.3">
      <c r="A25" s="180" t="s">
        <v>11</v>
      </c>
      <c r="B25" s="181">
        <f>SUM(B9:B24)</f>
        <v>2261</v>
      </c>
      <c r="C25" s="182">
        <v>227325.33178391145</v>
      </c>
      <c r="D25" s="203">
        <v>170493.99883793361</v>
      </c>
      <c r="E25" s="204">
        <v>147761.46565954245</v>
      </c>
      <c r="F25" s="205">
        <v>136395.19907034686</v>
      </c>
      <c r="G25" s="205">
        <v>125028.93248115134</v>
      </c>
      <c r="H25" s="183">
        <v>3615</v>
      </c>
      <c r="I25" s="184">
        <v>348838.26220209087</v>
      </c>
      <c r="J25" s="206">
        <v>261628.69665156811</v>
      </c>
      <c r="K25" s="207">
        <v>226744.8704313591</v>
      </c>
      <c r="L25" s="208">
        <v>209302.95732125454</v>
      </c>
      <c r="M25" s="209">
        <v>191861.04421115003</v>
      </c>
      <c r="N25" s="185">
        <v>2890</v>
      </c>
      <c r="O25" s="186">
        <v>291159</v>
      </c>
      <c r="P25" s="216">
        <v>203810.59999999995</v>
      </c>
      <c r="Q25" s="217">
        <v>174694.8</v>
      </c>
      <c r="R25" s="217">
        <v>160136.90000000002</v>
      </c>
      <c r="S25" s="218">
        <v>145579</v>
      </c>
      <c r="T25" s="187">
        <v>1289</v>
      </c>
      <c r="U25" s="188">
        <v>118499.12099999966</v>
      </c>
      <c r="V25" s="219">
        <v>82949.384699999762</v>
      </c>
      <c r="W25" s="220">
        <v>71099.472599999805</v>
      </c>
      <c r="X25" s="220">
        <v>65174.516549999826</v>
      </c>
      <c r="Y25" s="221">
        <v>59249.56049999984</v>
      </c>
    </row>
    <row r="26" spans="1:25" ht="15.75" thickBot="1" x14ac:dyDescent="0.3">
      <c r="B26" s="202"/>
      <c r="C26" s="45"/>
      <c r="D26" s="340" t="s">
        <v>146</v>
      </c>
      <c r="E26" s="341"/>
      <c r="F26" s="341"/>
      <c r="G26" s="342"/>
      <c r="H26" s="202"/>
      <c r="I26" s="45"/>
      <c r="J26" s="331" t="s">
        <v>147</v>
      </c>
      <c r="K26" s="332"/>
      <c r="L26" s="332"/>
      <c r="M26" s="333"/>
      <c r="P26" s="334" t="s">
        <v>148</v>
      </c>
      <c r="Q26" s="335"/>
      <c r="R26" s="335"/>
      <c r="S26" s="336"/>
      <c r="V26" s="337" t="s">
        <v>149</v>
      </c>
      <c r="W26" s="338"/>
      <c r="X26" s="338"/>
      <c r="Y26" s="339"/>
    </row>
    <row r="27" spans="1:25" x14ac:dyDescent="0.25">
      <c r="B27" s="202"/>
      <c r="C27" s="45"/>
      <c r="H27" s="202"/>
      <c r="I27" s="45"/>
    </row>
    <row r="28" spans="1:25" ht="15.75" thickBot="1" x14ac:dyDescent="0.3">
      <c r="B28" s="202"/>
      <c r="C28" s="45"/>
      <c r="H28" s="202"/>
      <c r="I28" s="45"/>
    </row>
    <row r="29" spans="1:25" ht="21.75" thickBot="1" x14ac:dyDescent="0.4">
      <c r="A29" s="71"/>
      <c r="B29" s="306" t="s">
        <v>129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6"/>
    </row>
    <row r="30" spans="1:25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5" ht="15" customHeight="1" x14ac:dyDescent="0.25">
      <c r="A31" s="308"/>
      <c r="B31" s="312" t="s">
        <v>130</v>
      </c>
      <c r="C31" s="313"/>
      <c r="D31" s="313"/>
      <c r="E31" s="313"/>
      <c r="F31" s="313"/>
      <c r="G31" s="314"/>
      <c r="H31" s="322" t="s">
        <v>131</v>
      </c>
      <c r="I31" s="323"/>
      <c r="J31" s="323"/>
      <c r="K31" s="323"/>
      <c r="L31" s="323"/>
      <c r="M31" s="324"/>
      <c r="N31" s="304" t="s">
        <v>132</v>
      </c>
      <c r="O31" s="305"/>
      <c r="P31" s="305"/>
      <c r="Q31" s="305"/>
      <c r="R31" s="305"/>
      <c r="S31" s="325"/>
      <c r="T31" s="326" t="s">
        <v>133</v>
      </c>
      <c r="U31" s="327"/>
      <c r="V31" s="327"/>
      <c r="W31" s="327"/>
      <c r="X31" s="327"/>
      <c r="Y31" s="328"/>
    </row>
    <row r="32" spans="1:25" ht="30" x14ac:dyDescent="0.25">
      <c r="A32" s="309"/>
      <c r="B32" s="142"/>
      <c r="C32" s="143"/>
      <c r="D32" s="224" t="s">
        <v>141</v>
      </c>
      <c r="E32" s="225" t="s">
        <v>142</v>
      </c>
      <c r="F32" s="225" t="s">
        <v>143</v>
      </c>
      <c r="G32" s="226" t="s">
        <v>144</v>
      </c>
      <c r="H32" s="310"/>
      <c r="I32" s="311"/>
      <c r="J32" s="227" t="s">
        <v>141</v>
      </c>
      <c r="K32" s="228" t="s">
        <v>142</v>
      </c>
      <c r="L32" s="228" t="s">
        <v>143</v>
      </c>
      <c r="M32" s="229" t="s">
        <v>144</v>
      </c>
      <c r="N32" s="318"/>
      <c r="O32" s="319"/>
      <c r="P32" s="230" t="s">
        <v>141</v>
      </c>
      <c r="Q32" s="231" t="s">
        <v>142</v>
      </c>
      <c r="R32" s="232" t="s">
        <v>143</v>
      </c>
      <c r="S32" s="231" t="s">
        <v>144</v>
      </c>
      <c r="T32" s="320"/>
      <c r="U32" s="321"/>
      <c r="V32" s="233" t="s">
        <v>141</v>
      </c>
      <c r="W32" s="234" t="s">
        <v>142</v>
      </c>
      <c r="X32" s="234" t="s">
        <v>143</v>
      </c>
      <c r="Y32" s="234" t="s">
        <v>144</v>
      </c>
    </row>
    <row r="33" spans="1:26" ht="30.75" thickBot="1" x14ac:dyDescent="0.3">
      <c r="A33" s="144" t="s">
        <v>12</v>
      </c>
      <c r="B33" s="145" t="s">
        <v>134</v>
      </c>
      <c r="C33" s="146" t="s">
        <v>86</v>
      </c>
      <c r="D33" s="239">
        <v>0.25</v>
      </c>
      <c r="E33" s="240">
        <v>0.35</v>
      </c>
      <c r="F33" s="240">
        <v>0.4</v>
      </c>
      <c r="G33" s="241">
        <v>0.45</v>
      </c>
      <c r="H33" s="242" t="s">
        <v>51</v>
      </c>
      <c r="I33" s="147" t="s">
        <v>86</v>
      </c>
      <c r="J33" s="243">
        <v>0.25</v>
      </c>
      <c r="K33" s="244">
        <v>0.35</v>
      </c>
      <c r="L33" s="245">
        <v>0.4</v>
      </c>
      <c r="M33" s="245">
        <v>0.45</v>
      </c>
      <c r="N33" s="246" t="s">
        <v>50</v>
      </c>
      <c r="O33" s="148" t="s">
        <v>86</v>
      </c>
      <c r="P33" s="247">
        <v>0.3</v>
      </c>
      <c r="Q33" s="248">
        <v>0.4</v>
      </c>
      <c r="R33" s="249">
        <v>0.45</v>
      </c>
      <c r="S33" s="248">
        <v>0.5</v>
      </c>
      <c r="T33" s="250" t="s">
        <v>52</v>
      </c>
      <c r="U33" s="54" t="s">
        <v>86</v>
      </c>
      <c r="V33" s="251">
        <v>0.3</v>
      </c>
      <c r="W33" s="252">
        <v>0.4</v>
      </c>
      <c r="X33" s="252">
        <v>0.45</v>
      </c>
      <c r="Y33" s="253">
        <v>0.5</v>
      </c>
      <c r="Z33" s="175"/>
    </row>
    <row r="34" spans="1:26" ht="15.75" thickTop="1" x14ac:dyDescent="0.25">
      <c r="A34" s="201" t="s">
        <v>13</v>
      </c>
      <c r="B34" s="62">
        <v>20</v>
      </c>
      <c r="C34" s="200">
        <v>2274.08</v>
      </c>
      <c r="D34" s="150">
        <v>1705.56</v>
      </c>
      <c r="E34" s="67">
        <v>1478.152</v>
      </c>
      <c r="F34" s="56">
        <v>1364.4479999999999</v>
      </c>
      <c r="G34" s="56">
        <v>1250.7440000000001</v>
      </c>
      <c r="H34" s="62">
        <v>62</v>
      </c>
      <c r="I34" s="200">
        <v>5684.41</v>
      </c>
      <c r="J34" s="150">
        <v>4263.3074999999999</v>
      </c>
      <c r="K34" s="67">
        <v>3694.8665000000001</v>
      </c>
      <c r="L34" s="56">
        <v>3410.6459999999997</v>
      </c>
      <c r="M34" s="56">
        <v>3126.4255000000003</v>
      </c>
      <c r="N34" s="57">
        <v>183</v>
      </c>
      <c r="O34" s="152">
        <v>12675.000000000004</v>
      </c>
      <c r="P34" s="153">
        <v>8872.5000000000018</v>
      </c>
      <c r="Q34" s="68">
        <v>7605.0000000000018</v>
      </c>
      <c r="R34" s="68">
        <v>6971.2500000000027</v>
      </c>
      <c r="S34" s="199">
        <v>6337.5000000000018</v>
      </c>
      <c r="T34" s="59"/>
      <c r="U34" s="154"/>
      <c r="V34" s="155"/>
      <c r="W34" s="156"/>
      <c r="X34" s="156"/>
      <c r="Y34" s="60"/>
    </row>
    <row r="35" spans="1:26" x14ac:dyDescent="0.25">
      <c r="A35" s="198" t="s">
        <v>14</v>
      </c>
      <c r="B35" s="65">
        <v>9</v>
      </c>
      <c r="C35" s="157">
        <v>942.07</v>
      </c>
      <c r="D35" s="150">
        <v>706.55250000000001</v>
      </c>
      <c r="E35" s="67">
        <v>612.34550000000002</v>
      </c>
      <c r="F35" s="56">
        <v>565.24199999999996</v>
      </c>
      <c r="G35" s="56">
        <v>518.13850000000002</v>
      </c>
      <c r="H35" s="65">
        <v>14</v>
      </c>
      <c r="I35" s="157">
        <v>1377.35</v>
      </c>
      <c r="J35" s="150">
        <v>1033.0124999999998</v>
      </c>
      <c r="K35" s="67">
        <v>895.27749999999992</v>
      </c>
      <c r="L35" s="56">
        <v>826.41</v>
      </c>
      <c r="M35" s="56">
        <v>757.54250000000002</v>
      </c>
      <c r="N35" s="58">
        <v>16</v>
      </c>
      <c r="O35" s="158">
        <v>1539.8500000000004</v>
      </c>
      <c r="P35" s="153">
        <v>1077.8950000000002</v>
      </c>
      <c r="Q35" s="68">
        <v>923.9100000000002</v>
      </c>
      <c r="R35" s="68">
        <v>846.91750000000025</v>
      </c>
      <c r="S35" s="69">
        <v>769.92500000000018</v>
      </c>
      <c r="T35" s="61">
        <v>18</v>
      </c>
      <c r="U35" s="159">
        <v>1605.0450000000001</v>
      </c>
      <c r="V35" s="155">
        <v>1123.5315000000001</v>
      </c>
      <c r="W35" s="156">
        <v>963.02700000000004</v>
      </c>
      <c r="X35" s="156">
        <v>882.77475000000015</v>
      </c>
      <c r="Y35" s="60">
        <v>802.52250000000004</v>
      </c>
    </row>
    <row r="36" spans="1:26" x14ac:dyDescent="0.25">
      <c r="A36" s="197" t="s">
        <v>15</v>
      </c>
      <c r="B36" s="65">
        <v>19</v>
      </c>
      <c r="C36" s="157">
        <v>1930.23</v>
      </c>
      <c r="D36" s="150">
        <v>1447.6725000000001</v>
      </c>
      <c r="E36" s="67">
        <v>1254.6495</v>
      </c>
      <c r="F36" s="56">
        <v>1158.1379999999999</v>
      </c>
      <c r="G36" s="56">
        <v>1061.6265000000001</v>
      </c>
      <c r="H36" s="65">
        <v>64</v>
      </c>
      <c r="I36" s="157">
        <v>6115.2</v>
      </c>
      <c r="J36" s="150">
        <v>4586.3999999999996</v>
      </c>
      <c r="K36" s="67">
        <v>3974.88</v>
      </c>
      <c r="L36" s="56">
        <v>3669.12</v>
      </c>
      <c r="M36" s="56">
        <v>3363.36</v>
      </c>
      <c r="N36" s="58">
        <v>80</v>
      </c>
      <c r="O36" s="158">
        <v>6575.6599999999989</v>
      </c>
      <c r="P36" s="153">
        <v>4602.9619999999986</v>
      </c>
      <c r="Q36" s="68">
        <v>3945.3959999999993</v>
      </c>
      <c r="R36" s="68">
        <v>3616.6129999999998</v>
      </c>
      <c r="S36" s="69">
        <v>3287.8299999999995</v>
      </c>
      <c r="T36" s="61">
        <v>3</v>
      </c>
      <c r="U36" s="159">
        <v>285.21999999999997</v>
      </c>
      <c r="V36" s="155">
        <v>199.65399999999997</v>
      </c>
      <c r="W36" s="156">
        <v>171.13199999999998</v>
      </c>
      <c r="X36" s="156">
        <v>156.87100000000001</v>
      </c>
      <c r="Y36" s="60">
        <v>142.60999999999999</v>
      </c>
    </row>
    <row r="37" spans="1:26" x14ac:dyDescent="0.25">
      <c r="A37" s="197" t="s">
        <v>16</v>
      </c>
      <c r="B37" s="65">
        <v>31</v>
      </c>
      <c r="C37" s="157">
        <v>2838.98</v>
      </c>
      <c r="D37" s="150">
        <v>2129.2350000000001</v>
      </c>
      <c r="E37" s="67">
        <v>1845.337</v>
      </c>
      <c r="F37" s="56">
        <v>1703.3879999999999</v>
      </c>
      <c r="G37" s="56">
        <v>1561.4390000000001</v>
      </c>
      <c r="H37" s="65">
        <v>38</v>
      </c>
      <c r="I37" s="157">
        <v>4138.87</v>
      </c>
      <c r="J37" s="150">
        <v>3104.1525000000001</v>
      </c>
      <c r="K37" s="67">
        <v>2690.2655</v>
      </c>
      <c r="L37" s="56">
        <v>2483.3219999999997</v>
      </c>
      <c r="M37" s="56">
        <v>2276.3785000000003</v>
      </c>
      <c r="N37" s="64">
        <v>23</v>
      </c>
      <c r="O37" s="158">
        <v>2880.67</v>
      </c>
      <c r="P37" s="153">
        <v>2016.4689999999998</v>
      </c>
      <c r="Q37" s="68">
        <v>1728.402</v>
      </c>
      <c r="R37" s="68">
        <v>1584.3685000000003</v>
      </c>
      <c r="S37" s="69">
        <v>1440.335</v>
      </c>
      <c r="T37" s="61">
        <v>16</v>
      </c>
      <c r="U37" s="159">
        <v>1687.4</v>
      </c>
      <c r="V37" s="155">
        <v>1181.18</v>
      </c>
      <c r="W37" s="156">
        <v>1012.44</v>
      </c>
      <c r="X37" s="156">
        <v>928.07000000000016</v>
      </c>
      <c r="Y37" s="60">
        <v>843.7</v>
      </c>
    </row>
    <row r="38" spans="1:26" x14ac:dyDescent="0.25">
      <c r="A38" s="197" t="s">
        <v>17</v>
      </c>
      <c r="B38" s="65">
        <v>92</v>
      </c>
      <c r="C38" s="157">
        <v>13692.99</v>
      </c>
      <c r="D38" s="150">
        <v>10269.7425</v>
      </c>
      <c r="E38" s="67">
        <v>8900.4434999999994</v>
      </c>
      <c r="F38" s="56">
        <v>8215.7939999999999</v>
      </c>
      <c r="G38" s="56">
        <v>7531.1445000000003</v>
      </c>
      <c r="H38" s="65">
        <v>82</v>
      </c>
      <c r="I38" s="157">
        <v>9377.4599999999991</v>
      </c>
      <c r="J38" s="150">
        <v>7033.0949999999993</v>
      </c>
      <c r="K38" s="67">
        <v>6095.3489999999993</v>
      </c>
      <c r="L38" s="56">
        <v>5626.4759999999997</v>
      </c>
      <c r="M38" s="56">
        <v>5157.6030000000001</v>
      </c>
      <c r="N38" s="58">
        <v>116</v>
      </c>
      <c r="O38" s="158">
        <v>12796.81</v>
      </c>
      <c r="P38" s="153">
        <v>8957.7669999999998</v>
      </c>
      <c r="Q38" s="68">
        <v>7678.0859999999993</v>
      </c>
      <c r="R38" s="68">
        <v>7038.2455</v>
      </c>
      <c r="S38" s="69">
        <v>6398.4049999999997</v>
      </c>
      <c r="T38" s="61">
        <v>24</v>
      </c>
      <c r="U38" s="159">
        <v>3714.1</v>
      </c>
      <c r="V38" s="155">
        <v>2599.87</v>
      </c>
      <c r="W38" s="156">
        <v>2228.46</v>
      </c>
      <c r="X38" s="156">
        <v>2042.7550000000001</v>
      </c>
      <c r="Y38" s="60">
        <v>1857.05</v>
      </c>
    </row>
    <row r="39" spans="1:26" x14ac:dyDescent="0.25">
      <c r="A39" s="197" t="s">
        <v>108</v>
      </c>
      <c r="B39" s="65">
        <v>5</v>
      </c>
      <c r="C39" s="157">
        <v>269.75</v>
      </c>
      <c r="D39" s="150">
        <v>202.3125</v>
      </c>
      <c r="E39" s="67">
        <v>175.33750000000001</v>
      </c>
      <c r="F39" s="56">
        <v>161.85</v>
      </c>
      <c r="G39" s="56">
        <v>148.36250000000001</v>
      </c>
      <c r="H39" s="65">
        <v>15</v>
      </c>
      <c r="I39" s="157">
        <v>638.55999999999995</v>
      </c>
      <c r="J39" s="150">
        <v>478.91999999999996</v>
      </c>
      <c r="K39" s="67">
        <v>415.06399999999996</v>
      </c>
      <c r="L39" s="56">
        <v>383.13599999999997</v>
      </c>
      <c r="M39" s="56">
        <v>351.20799999999997</v>
      </c>
      <c r="N39" s="58"/>
      <c r="O39" s="158"/>
      <c r="P39" s="153"/>
      <c r="Q39" s="68"/>
      <c r="R39" s="68"/>
      <c r="S39" s="69"/>
      <c r="T39" s="61"/>
      <c r="U39" s="159"/>
      <c r="V39" s="155"/>
      <c r="W39" s="156"/>
      <c r="X39" s="156"/>
      <c r="Y39" s="60"/>
    </row>
    <row r="40" spans="1:26" x14ac:dyDescent="0.25">
      <c r="A40" s="197" t="s">
        <v>18</v>
      </c>
      <c r="B40" s="65">
        <v>90</v>
      </c>
      <c r="C40" s="157">
        <v>10003.57</v>
      </c>
      <c r="D40" s="150">
        <v>7502.6774999999998</v>
      </c>
      <c r="E40" s="67">
        <v>6502.3204999999998</v>
      </c>
      <c r="F40" s="56">
        <v>6002.1419999999998</v>
      </c>
      <c r="G40" s="56">
        <v>5501.9634999999998</v>
      </c>
      <c r="H40" s="65">
        <v>259</v>
      </c>
      <c r="I40" s="157">
        <v>24934.55</v>
      </c>
      <c r="J40" s="150">
        <v>18700.912499999999</v>
      </c>
      <c r="K40" s="67">
        <v>16207.4575</v>
      </c>
      <c r="L40" s="56">
        <v>14960.73</v>
      </c>
      <c r="M40" s="56">
        <v>13714.002500000001</v>
      </c>
      <c r="N40" s="58">
        <v>44</v>
      </c>
      <c r="O40" s="158">
        <v>3570.58</v>
      </c>
      <c r="P40" s="153">
        <v>2499.4059999999999</v>
      </c>
      <c r="Q40" s="68">
        <v>2142.348</v>
      </c>
      <c r="R40" s="68">
        <v>1963.8190000000002</v>
      </c>
      <c r="S40" s="69">
        <v>1785.29</v>
      </c>
      <c r="T40" s="61">
        <v>32</v>
      </c>
      <c r="U40" s="159">
        <v>2723.1750000000002</v>
      </c>
      <c r="V40" s="155">
        <v>1906.2225000000001</v>
      </c>
      <c r="W40" s="156">
        <v>1633.905</v>
      </c>
      <c r="X40" s="156">
        <v>1497.7462500000001</v>
      </c>
      <c r="Y40" s="60">
        <v>1361.5875000000001</v>
      </c>
    </row>
    <row r="41" spans="1:26" x14ac:dyDescent="0.25">
      <c r="A41" s="197" t="s">
        <v>19</v>
      </c>
      <c r="B41" s="65">
        <v>15</v>
      </c>
      <c r="C41" s="157">
        <v>1383.17</v>
      </c>
      <c r="D41" s="150">
        <v>1037.3775000000001</v>
      </c>
      <c r="E41" s="67">
        <v>899.06050000000005</v>
      </c>
      <c r="F41" s="56">
        <v>829.90200000000004</v>
      </c>
      <c r="G41" s="56">
        <v>760.74350000000015</v>
      </c>
      <c r="H41" s="65">
        <v>15</v>
      </c>
      <c r="I41" s="157">
        <v>1989.38</v>
      </c>
      <c r="J41" s="150">
        <v>1492.0350000000001</v>
      </c>
      <c r="K41" s="67">
        <v>1293.0970000000002</v>
      </c>
      <c r="L41" s="56">
        <v>1193.6279999999999</v>
      </c>
      <c r="M41" s="56">
        <v>1094.1590000000001</v>
      </c>
      <c r="N41" s="58"/>
      <c r="O41" s="158"/>
      <c r="P41" s="153"/>
      <c r="Q41" s="68"/>
      <c r="R41" s="68"/>
      <c r="S41" s="69"/>
      <c r="T41" s="61"/>
      <c r="U41" s="159"/>
      <c r="V41" s="155"/>
      <c r="W41" s="156"/>
      <c r="X41" s="156"/>
      <c r="Y41" s="60"/>
    </row>
    <row r="42" spans="1:26" x14ac:dyDescent="0.25">
      <c r="A42" s="197" t="s">
        <v>109</v>
      </c>
      <c r="B42" s="65">
        <v>7</v>
      </c>
      <c r="C42" s="157">
        <v>454.35</v>
      </c>
      <c r="D42" s="150">
        <v>340.76250000000005</v>
      </c>
      <c r="E42" s="67">
        <v>295.32750000000004</v>
      </c>
      <c r="F42" s="56">
        <v>272.61</v>
      </c>
      <c r="G42" s="56">
        <v>249.89250000000004</v>
      </c>
      <c r="H42" s="65">
        <v>20</v>
      </c>
      <c r="I42" s="157">
        <v>1328.6</v>
      </c>
      <c r="J42" s="150">
        <v>996.44999999999993</v>
      </c>
      <c r="K42" s="67">
        <v>863.58999999999992</v>
      </c>
      <c r="L42" s="56">
        <v>797.16</v>
      </c>
      <c r="M42" s="56">
        <v>730.73</v>
      </c>
      <c r="N42" s="58"/>
      <c r="O42" s="158"/>
      <c r="P42" s="153"/>
      <c r="Q42" s="68"/>
      <c r="R42" s="68"/>
      <c r="S42" s="69"/>
      <c r="T42" s="61"/>
      <c r="U42" s="159"/>
      <c r="V42" s="155"/>
      <c r="W42" s="156"/>
      <c r="X42" s="156"/>
      <c r="Y42" s="60"/>
    </row>
    <row r="43" spans="1:26" x14ac:dyDescent="0.25">
      <c r="A43" s="197" t="s">
        <v>20</v>
      </c>
      <c r="B43" s="65">
        <v>33</v>
      </c>
      <c r="C43" s="157">
        <v>2961.27</v>
      </c>
      <c r="D43" s="150">
        <v>2220.9524999999999</v>
      </c>
      <c r="E43" s="67">
        <v>1924.8255000000001</v>
      </c>
      <c r="F43" s="56">
        <v>1776.7619999999999</v>
      </c>
      <c r="G43" s="56">
        <v>1628.6985000000002</v>
      </c>
      <c r="H43" s="65">
        <v>35</v>
      </c>
      <c r="I43" s="157">
        <v>3204.44</v>
      </c>
      <c r="J43" s="150">
        <v>2403.33</v>
      </c>
      <c r="K43" s="67">
        <v>2082.886</v>
      </c>
      <c r="L43" s="56">
        <v>1922.664</v>
      </c>
      <c r="M43" s="56">
        <v>1762.4420000000002</v>
      </c>
      <c r="N43" s="64">
        <v>83</v>
      </c>
      <c r="O43" s="158">
        <v>9149.14</v>
      </c>
      <c r="P43" s="153">
        <v>6404.3979999999992</v>
      </c>
      <c r="Q43" s="68">
        <v>5489.4839999999995</v>
      </c>
      <c r="R43" s="68">
        <v>5032.027</v>
      </c>
      <c r="S43" s="69">
        <v>4574.57</v>
      </c>
      <c r="T43" s="61">
        <v>35</v>
      </c>
      <c r="U43" s="159">
        <v>2012.2700000000002</v>
      </c>
      <c r="V43" s="155">
        <v>1408.5890000000002</v>
      </c>
      <c r="W43" s="156">
        <v>1207.3620000000001</v>
      </c>
      <c r="X43" s="156">
        <v>1106.7485000000001</v>
      </c>
      <c r="Y43" s="60">
        <v>1006.1350000000001</v>
      </c>
    </row>
    <row r="44" spans="1:26" x14ac:dyDescent="0.25">
      <c r="A44" s="197" t="s">
        <v>21</v>
      </c>
      <c r="B44" s="65">
        <v>396</v>
      </c>
      <c r="C44" s="157">
        <v>36562.400000000001</v>
      </c>
      <c r="D44" s="150">
        <v>27421.800000000003</v>
      </c>
      <c r="E44" s="67">
        <v>23765.56</v>
      </c>
      <c r="F44" s="56">
        <v>21937.439999999999</v>
      </c>
      <c r="G44" s="56">
        <v>20109.320000000003</v>
      </c>
      <c r="H44" s="65">
        <v>743</v>
      </c>
      <c r="I44" s="157">
        <v>70846.649999999994</v>
      </c>
      <c r="J44" s="150">
        <v>53134.987499999996</v>
      </c>
      <c r="K44" s="67">
        <v>46050.322499999995</v>
      </c>
      <c r="L44" s="56">
        <v>42507.99</v>
      </c>
      <c r="M44" s="56">
        <v>38965.657500000001</v>
      </c>
      <c r="N44" s="58">
        <v>471</v>
      </c>
      <c r="O44" s="158">
        <v>42625.076000000008</v>
      </c>
      <c r="P44" s="153">
        <v>29837.553200000002</v>
      </c>
      <c r="Q44" s="68">
        <v>25575.045600000005</v>
      </c>
      <c r="R44" s="68">
        <v>23443.791800000006</v>
      </c>
      <c r="S44" s="69">
        <v>21312.538000000004</v>
      </c>
      <c r="T44" s="61">
        <v>225</v>
      </c>
      <c r="U44" s="159">
        <v>17643.144999999997</v>
      </c>
      <c r="V44" s="155">
        <v>12350.201499999997</v>
      </c>
      <c r="W44" s="156">
        <v>10585.886999999997</v>
      </c>
      <c r="X44" s="156">
        <v>9703.7297499999986</v>
      </c>
      <c r="Y44" s="60">
        <v>8821.5724999999984</v>
      </c>
    </row>
    <row r="45" spans="1:26" x14ac:dyDescent="0.25">
      <c r="A45" s="197" t="s">
        <v>112</v>
      </c>
      <c r="B45" s="65">
        <v>4</v>
      </c>
      <c r="C45" s="157">
        <v>193.09</v>
      </c>
      <c r="D45" s="150">
        <v>144.8175</v>
      </c>
      <c r="E45" s="67">
        <v>125.50850000000001</v>
      </c>
      <c r="F45" s="56">
        <v>115.854</v>
      </c>
      <c r="G45" s="56">
        <v>106.19950000000001</v>
      </c>
      <c r="H45" s="65">
        <v>12</v>
      </c>
      <c r="I45" s="157">
        <v>438.88</v>
      </c>
      <c r="J45" s="150">
        <v>329.15999999999997</v>
      </c>
      <c r="K45" s="67">
        <v>285.27199999999999</v>
      </c>
      <c r="L45" s="56">
        <v>263.32799999999997</v>
      </c>
      <c r="M45" s="56">
        <v>241.38400000000001</v>
      </c>
      <c r="N45" s="58"/>
      <c r="O45" s="158"/>
      <c r="P45" s="153"/>
      <c r="Q45" s="68"/>
      <c r="R45" s="68"/>
      <c r="S45" s="69"/>
      <c r="T45" s="61"/>
      <c r="U45" s="159"/>
      <c r="V45" s="155"/>
      <c r="W45" s="156"/>
      <c r="X45" s="156"/>
      <c r="Y45" s="60"/>
    </row>
    <row r="46" spans="1:26" x14ac:dyDescent="0.25">
      <c r="A46" s="197" t="s">
        <v>22</v>
      </c>
      <c r="B46" s="65">
        <v>174</v>
      </c>
      <c r="C46" s="157">
        <v>23218.45</v>
      </c>
      <c r="D46" s="150">
        <v>17413.837500000001</v>
      </c>
      <c r="E46" s="67">
        <v>15091.9925</v>
      </c>
      <c r="F46" s="56">
        <v>13931.07</v>
      </c>
      <c r="G46" s="56">
        <v>12770.147500000001</v>
      </c>
      <c r="H46" s="65">
        <v>246</v>
      </c>
      <c r="I46" s="157">
        <v>26844.62</v>
      </c>
      <c r="J46" s="150">
        <v>20133.465</v>
      </c>
      <c r="K46" s="67">
        <v>17449.003000000001</v>
      </c>
      <c r="L46" s="56">
        <v>16106.771999999999</v>
      </c>
      <c r="M46" s="56">
        <v>14764.541000000001</v>
      </c>
      <c r="N46" s="58">
        <v>114</v>
      </c>
      <c r="O46" s="158">
        <v>15894.437</v>
      </c>
      <c r="P46" s="153">
        <v>11126.105899999999</v>
      </c>
      <c r="Q46" s="68">
        <v>9536.6621999999988</v>
      </c>
      <c r="R46" s="68">
        <v>8741.9403500000008</v>
      </c>
      <c r="S46" s="69">
        <v>7947.2184999999999</v>
      </c>
      <c r="T46" s="61">
        <v>103</v>
      </c>
      <c r="U46" s="159">
        <v>14479.92</v>
      </c>
      <c r="V46" s="155">
        <v>10135.944</v>
      </c>
      <c r="W46" s="156">
        <v>8687.9519999999993</v>
      </c>
      <c r="X46" s="156">
        <v>7963.956000000001</v>
      </c>
      <c r="Y46" s="60">
        <v>7239.96</v>
      </c>
    </row>
    <row r="47" spans="1:26" x14ac:dyDescent="0.25">
      <c r="A47" s="197" t="s">
        <v>23</v>
      </c>
      <c r="B47" s="63">
        <v>70</v>
      </c>
      <c r="C47" s="157">
        <v>9044.89</v>
      </c>
      <c r="D47" s="150">
        <v>6783.6674999999996</v>
      </c>
      <c r="E47" s="67">
        <v>5879.1785</v>
      </c>
      <c r="F47" s="56">
        <v>5426.9339999999993</v>
      </c>
      <c r="G47" s="56">
        <v>4974.6895000000004</v>
      </c>
      <c r="H47" s="63">
        <v>76</v>
      </c>
      <c r="I47" s="157">
        <v>9503.02</v>
      </c>
      <c r="J47" s="150">
        <v>7127.2650000000003</v>
      </c>
      <c r="K47" s="67">
        <v>6176.9630000000006</v>
      </c>
      <c r="L47" s="56">
        <v>5701.8119999999999</v>
      </c>
      <c r="M47" s="56">
        <v>5226.661000000001</v>
      </c>
      <c r="N47" s="58">
        <v>66</v>
      </c>
      <c r="O47" s="158">
        <v>8645.4810000000016</v>
      </c>
      <c r="P47" s="153">
        <v>6051.8367000000007</v>
      </c>
      <c r="Q47" s="68">
        <v>5187.2886000000008</v>
      </c>
      <c r="R47" s="68">
        <v>4755.0145500000017</v>
      </c>
      <c r="S47" s="69">
        <v>4322.7405000000008</v>
      </c>
      <c r="T47" s="61">
        <v>23</v>
      </c>
      <c r="U47" s="159">
        <v>2613.2600000000002</v>
      </c>
      <c r="V47" s="155">
        <v>1829.2819999999999</v>
      </c>
      <c r="W47" s="156">
        <v>1567.9560000000001</v>
      </c>
      <c r="X47" s="156">
        <v>1437.2930000000003</v>
      </c>
      <c r="Y47" s="60">
        <v>1306.6300000000001</v>
      </c>
    </row>
    <row r="48" spans="1:26" x14ac:dyDescent="0.25">
      <c r="A48" s="197" t="s">
        <v>24</v>
      </c>
      <c r="B48" s="65">
        <v>271</v>
      </c>
      <c r="C48" s="157">
        <v>24150.74</v>
      </c>
      <c r="D48" s="150">
        <v>18113.055</v>
      </c>
      <c r="E48" s="67">
        <v>15697.981000000002</v>
      </c>
      <c r="F48" s="56">
        <v>14490.444000000001</v>
      </c>
      <c r="G48" s="56">
        <v>13282.907000000001</v>
      </c>
      <c r="H48" s="65">
        <v>411</v>
      </c>
      <c r="I48" s="157">
        <v>43327</v>
      </c>
      <c r="J48" s="150">
        <v>32495.25</v>
      </c>
      <c r="K48" s="67">
        <v>28162.55</v>
      </c>
      <c r="L48" s="56">
        <v>25996.2</v>
      </c>
      <c r="M48" s="56">
        <v>23829.850000000002</v>
      </c>
      <c r="N48" s="58">
        <v>239</v>
      </c>
      <c r="O48" s="158">
        <v>28426.371999999999</v>
      </c>
      <c r="P48" s="153">
        <v>19898.4604</v>
      </c>
      <c r="Q48" s="68">
        <v>17055.823199999999</v>
      </c>
      <c r="R48" s="68">
        <v>15634.5046</v>
      </c>
      <c r="S48" s="69">
        <v>14213.186</v>
      </c>
      <c r="T48" s="61">
        <v>112</v>
      </c>
      <c r="U48" s="159">
        <v>10573.94</v>
      </c>
      <c r="V48" s="155">
        <v>7401.7579999999998</v>
      </c>
      <c r="W48" s="156">
        <v>6344.3640000000005</v>
      </c>
      <c r="X48" s="156">
        <v>5815.6670000000004</v>
      </c>
      <c r="Y48" s="60">
        <v>5286.97</v>
      </c>
    </row>
    <row r="49" spans="1:25" x14ac:dyDescent="0.25">
      <c r="A49" s="197" t="s">
        <v>25</v>
      </c>
      <c r="B49" s="65">
        <v>9</v>
      </c>
      <c r="C49" s="157">
        <v>894.38</v>
      </c>
      <c r="D49" s="150">
        <v>670.78499999999997</v>
      </c>
      <c r="E49" s="67">
        <v>581.34699999999998</v>
      </c>
      <c r="F49" s="56">
        <v>536.62799999999993</v>
      </c>
      <c r="G49" s="56">
        <v>491.90900000000005</v>
      </c>
      <c r="H49" s="65">
        <v>14</v>
      </c>
      <c r="I49" s="157">
        <v>913.15</v>
      </c>
      <c r="J49" s="150">
        <v>684.86249999999995</v>
      </c>
      <c r="K49" s="67">
        <v>593.54750000000001</v>
      </c>
      <c r="L49" s="56">
        <v>547.89</v>
      </c>
      <c r="M49" s="56">
        <v>502.23250000000002</v>
      </c>
      <c r="N49" s="58">
        <v>3</v>
      </c>
      <c r="O49" s="158">
        <v>494</v>
      </c>
      <c r="P49" s="153">
        <v>345.79999999999995</v>
      </c>
      <c r="Q49" s="68">
        <v>296.39999999999998</v>
      </c>
      <c r="R49" s="68">
        <v>271.70000000000005</v>
      </c>
      <c r="S49" s="69">
        <v>247</v>
      </c>
      <c r="T49" s="61">
        <v>4</v>
      </c>
      <c r="U49" s="159">
        <v>693.55000000000007</v>
      </c>
      <c r="V49" s="155">
        <v>485.48500000000001</v>
      </c>
      <c r="W49" s="156">
        <v>416.13000000000005</v>
      </c>
      <c r="X49" s="156">
        <v>381.45250000000004</v>
      </c>
      <c r="Y49" s="60">
        <v>346.77500000000003</v>
      </c>
    </row>
    <row r="50" spans="1:25" x14ac:dyDescent="0.25">
      <c r="A50" s="197" t="s">
        <v>26</v>
      </c>
      <c r="B50" s="65">
        <v>115</v>
      </c>
      <c r="C50" s="157">
        <v>9425.6</v>
      </c>
      <c r="D50" s="150">
        <v>7069.2000000000007</v>
      </c>
      <c r="E50" s="67">
        <v>6126.64</v>
      </c>
      <c r="F50" s="56">
        <v>5655.36</v>
      </c>
      <c r="G50" s="56">
        <v>5184.0800000000008</v>
      </c>
      <c r="H50" s="65">
        <v>115</v>
      </c>
      <c r="I50" s="157">
        <v>8585.41</v>
      </c>
      <c r="J50" s="150">
        <v>6439.0574999999999</v>
      </c>
      <c r="K50" s="67">
        <v>5580.5164999999997</v>
      </c>
      <c r="L50" s="56">
        <v>5151.2460000000001</v>
      </c>
      <c r="M50" s="56">
        <v>4721.9755000000005</v>
      </c>
      <c r="N50" s="58">
        <v>108</v>
      </c>
      <c r="O50" s="158">
        <v>8154.7050000000008</v>
      </c>
      <c r="P50" s="153">
        <v>5708.2935000000007</v>
      </c>
      <c r="Q50" s="68">
        <v>4892.8230000000003</v>
      </c>
      <c r="R50" s="68">
        <v>4485.0877500000006</v>
      </c>
      <c r="S50" s="69">
        <v>4077.3525000000004</v>
      </c>
      <c r="T50" s="61">
        <v>21</v>
      </c>
      <c r="U50" s="159">
        <v>1696.1100000000001</v>
      </c>
      <c r="V50" s="155">
        <v>1187.277</v>
      </c>
      <c r="W50" s="156">
        <v>1017.6660000000001</v>
      </c>
      <c r="X50" s="156">
        <v>932.86050000000012</v>
      </c>
      <c r="Y50" s="60">
        <v>848.05500000000006</v>
      </c>
    </row>
    <row r="51" spans="1:25" x14ac:dyDescent="0.25">
      <c r="A51" s="197" t="s">
        <v>27</v>
      </c>
      <c r="B51" s="65">
        <v>11</v>
      </c>
      <c r="C51" s="157">
        <v>957.61</v>
      </c>
      <c r="D51" s="150">
        <v>718.20749999999998</v>
      </c>
      <c r="E51" s="67">
        <v>622.44650000000001</v>
      </c>
      <c r="F51" s="56">
        <v>574.56600000000003</v>
      </c>
      <c r="G51" s="56">
        <v>526.68550000000005</v>
      </c>
      <c r="H51" s="65">
        <v>23</v>
      </c>
      <c r="I51" s="157">
        <v>2738.52</v>
      </c>
      <c r="J51" s="150">
        <v>2053.89</v>
      </c>
      <c r="K51" s="67">
        <v>1780.038</v>
      </c>
      <c r="L51" s="56">
        <v>1643.1119999999999</v>
      </c>
      <c r="M51" s="56">
        <v>1506.1860000000001</v>
      </c>
      <c r="N51" s="58">
        <v>13</v>
      </c>
      <c r="O51" s="158">
        <v>1825.59</v>
      </c>
      <c r="P51" s="153">
        <v>1277.9129999999998</v>
      </c>
      <c r="Q51" s="68">
        <v>1095.3539999999998</v>
      </c>
      <c r="R51" s="68">
        <v>1004.0745000000001</v>
      </c>
      <c r="S51" s="69">
        <v>912.79499999999996</v>
      </c>
      <c r="T51" s="61">
        <v>9</v>
      </c>
      <c r="U51" s="159">
        <v>1087.8400000000001</v>
      </c>
      <c r="V51" s="155">
        <v>761.48800000000006</v>
      </c>
      <c r="W51" s="156">
        <v>652.70400000000006</v>
      </c>
      <c r="X51" s="156">
        <v>598.31200000000013</v>
      </c>
      <c r="Y51" s="60">
        <v>543.92000000000007</v>
      </c>
    </row>
    <row r="52" spans="1:25" x14ac:dyDescent="0.25">
      <c r="A52" s="197" t="s">
        <v>28</v>
      </c>
      <c r="B52" s="65">
        <v>5</v>
      </c>
      <c r="C52" s="157">
        <v>458.96</v>
      </c>
      <c r="D52" s="150">
        <v>344.21999999999997</v>
      </c>
      <c r="E52" s="67">
        <v>298.32400000000001</v>
      </c>
      <c r="F52" s="56">
        <v>275.37599999999998</v>
      </c>
      <c r="G52" s="56">
        <v>252.428</v>
      </c>
      <c r="H52" s="65">
        <v>3</v>
      </c>
      <c r="I52" s="157">
        <v>673.63</v>
      </c>
      <c r="J52" s="150">
        <v>505.22249999999997</v>
      </c>
      <c r="K52" s="67">
        <v>437.85950000000003</v>
      </c>
      <c r="L52" s="56">
        <v>404.178</v>
      </c>
      <c r="M52" s="56">
        <v>370.49650000000003</v>
      </c>
      <c r="N52" s="58">
        <v>6</v>
      </c>
      <c r="O52" s="158">
        <v>553.64400000000001</v>
      </c>
      <c r="P52" s="153">
        <v>387.55079999999998</v>
      </c>
      <c r="Q52" s="68">
        <v>332.18639999999999</v>
      </c>
      <c r="R52" s="68">
        <v>304.50420000000003</v>
      </c>
      <c r="S52" s="69">
        <v>276.822</v>
      </c>
      <c r="T52" s="61">
        <v>66</v>
      </c>
      <c r="U52" s="159">
        <v>6925.9839999999958</v>
      </c>
      <c r="V52" s="155">
        <v>4848.1887999999972</v>
      </c>
      <c r="W52" s="156">
        <v>4155.5903999999973</v>
      </c>
      <c r="X52" s="156">
        <v>3809.2911999999978</v>
      </c>
      <c r="Y52" s="60">
        <v>3462.9919999999979</v>
      </c>
    </row>
    <row r="53" spans="1:25" x14ac:dyDescent="0.25">
      <c r="A53" s="197" t="s">
        <v>29</v>
      </c>
      <c r="B53" s="65">
        <v>245</v>
      </c>
      <c r="C53" s="157">
        <v>21820.799999999999</v>
      </c>
      <c r="D53" s="150">
        <v>16365.599999999999</v>
      </c>
      <c r="E53" s="67">
        <v>14183.52</v>
      </c>
      <c r="F53" s="56">
        <v>13092.48</v>
      </c>
      <c r="G53" s="56">
        <v>12001.44</v>
      </c>
      <c r="H53" s="65">
        <v>314</v>
      </c>
      <c r="I53" s="157">
        <v>26218</v>
      </c>
      <c r="J53" s="150">
        <v>19663.5</v>
      </c>
      <c r="K53" s="67">
        <v>17041.7</v>
      </c>
      <c r="L53" s="56">
        <v>15730.8</v>
      </c>
      <c r="M53" s="56">
        <v>14419.900000000001</v>
      </c>
      <c r="N53" s="58">
        <v>200</v>
      </c>
      <c r="O53" s="158">
        <v>19787.312999999995</v>
      </c>
      <c r="P53" s="153">
        <v>13851.119099999996</v>
      </c>
      <c r="Q53" s="68">
        <v>11872.387799999997</v>
      </c>
      <c r="R53" s="68">
        <v>10883.022149999997</v>
      </c>
      <c r="S53" s="69">
        <v>9893.6564999999973</v>
      </c>
      <c r="T53" s="61">
        <v>186</v>
      </c>
      <c r="U53" s="159">
        <v>16723.98</v>
      </c>
      <c r="V53" s="155">
        <v>11706.785999999998</v>
      </c>
      <c r="W53" s="156">
        <v>10034.387999999999</v>
      </c>
      <c r="X53" s="156">
        <v>9198.1890000000003</v>
      </c>
      <c r="Y53" s="60">
        <v>8361.99</v>
      </c>
    </row>
    <row r="54" spans="1:25" x14ac:dyDescent="0.25">
      <c r="A54" s="197" t="s">
        <v>30</v>
      </c>
      <c r="B54" s="65">
        <v>21</v>
      </c>
      <c r="C54" s="157">
        <v>2157.25</v>
      </c>
      <c r="D54" s="150">
        <v>1617.9375</v>
      </c>
      <c r="E54" s="67">
        <v>1402.2125000000001</v>
      </c>
      <c r="F54" s="56">
        <v>1294.3499999999999</v>
      </c>
      <c r="G54" s="56">
        <v>1186.4875000000002</v>
      </c>
      <c r="H54" s="65">
        <v>26</v>
      </c>
      <c r="I54" s="157">
        <v>3160.18</v>
      </c>
      <c r="J54" s="150">
        <v>2370.1349999999998</v>
      </c>
      <c r="K54" s="67">
        <v>2054.1170000000002</v>
      </c>
      <c r="L54" s="56">
        <v>1896.1079999999997</v>
      </c>
      <c r="M54" s="56">
        <v>1738.0990000000002</v>
      </c>
      <c r="N54" s="58">
        <v>18</v>
      </c>
      <c r="O54" s="158">
        <v>2780.9860000000003</v>
      </c>
      <c r="P54" s="153">
        <v>1946.6902</v>
      </c>
      <c r="Q54" s="68">
        <v>1668.5916000000002</v>
      </c>
      <c r="R54" s="68">
        <v>1529.5423000000003</v>
      </c>
      <c r="S54" s="69">
        <v>1390.4930000000002</v>
      </c>
      <c r="T54" s="61">
        <v>12</v>
      </c>
      <c r="U54" s="159">
        <v>1600.7550000000003</v>
      </c>
      <c r="V54" s="155">
        <v>1120.5285000000001</v>
      </c>
      <c r="W54" s="156">
        <v>960.4530000000002</v>
      </c>
      <c r="X54" s="156">
        <v>880.41525000000024</v>
      </c>
      <c r="Y54" s="60">
        <v>800.37750000000017</v>
      </c>
    </row>
    <row r="55" spans="1:25" x14ac:dyDescent="0.25">
      <c r="A55" s="197" t="s">
        <v>31</v>
      </c>
      <c r="B55" s="65">
        <v>183</v>
      </c>
      <c r="C55" s="157">
        <v>19413.669999999998</v>
      </c>
      <c r="D55" s="150">
        <v>14560.252499999999</v>
      </c>
      <c r="E55" s="67">
        <v>12618.885499999999</v>
      </c>
      <c r="F55" s="56">
        <v>11648.201999999999</v>
      </c>
      <c r="G55" s="56">
        <v>10677.5185</v>
      </c>
      <c r="H55" s="65">
        <v>309</v>
      </c>
      <c r="I55" s="157">
        <v>27204.39</v>
      </c>
      <c r="J55" s="150">
        <v>20403.2925</v>
      </c>
      <c r="K55" s="67">
        <v>17682.853500000001</v>
      </c>
      <c r="L55" s="56">
        <v>16322.633999999998</v>
      </c>
      <c r="M55" s="56">
        <v>14962.414500000001</v>
      </c>
      <c r="N55" s="58">
        <v>240</v>
      </c>
      <c r="O55" s="158">
        <v>27481.089999999997</v>
      </c>
      <c r="P55" s="153">
        <v>19236.762999999995</v>
      </c>
      <c r="Q55" s="68">
        <v>16488.653999999999</v>
      </c>
      <c r="R55" s="68">
        <v>15114.599499999998</v>
      </c>
      <c r="S55" s="69">
        <v>13740.544999999998</v>
      </c>
      <c r="T55" s="61">
        <v>76</v>
      </c>
      <c r="U55" s="159">
        <v>6041.9449999999997</v>
      </c>
      <c r="V55" s="155">
        <v>4229.3615</v>
      </c>
      <c r="W55" s="156">
        <v>3625.1669999999999</v>
      </c>
      <c r="X55" s="156">
        <v>3323.0697500000001</v>
      </c>
      <c r="Y55" s="60">
        <v>3020.9724999999999</v>
      </c>
    </row>
    <row r="56" spans="1:25" x14ac:dyDescent="0.25">
      <c r="A56" s="197" t="s">
        <v>32</v>
      </c>
      <c r="B56" s="65">
        <v>60</v>
      </c>
      <c r="C56" s="157">
        <v>5037.75</v>
      </c>
      <c r="D56" s="150">
        <v>3778.3125</v>
      </c>
      <c r="E56" s="67">
        <v>3274.5374999999999</v>
      </c>
      <c r="F56" s="56">
        <v>3022.65</v>
      </c>
      <c r="G56" s="56">
        <v>2770.7625000000003</v>
      </c>
      <c r="H56" s="65">
        <v>75</v>
      </c>
      <c r="I56" s="157">
        <v>7619.09</v>
      </c>
      <c r="J56" s="150">
        <v>5714.3175000000001</v>
      </c>
      <c r="K56" s="67">
        <v>4952.4085000000005</v>
      </c>
      <c r="L56" s="56">
        <v>4571.4539999999997</v>
      </c>
      <c r="M56" s="56">
        <v>4190.4995000000008</v>
      </c>
      <c r="N56" s="58">
        <v>55</v>
      </c>
      <c r="O56" s="158">
        <v>5067.7893499999982</v>
      </c>
      <c r="P56" s="153">
        <v>3547.4525449999987</v>
      </c>
      <c r="Q56" s="68">
        <v>3040.6736099999989</v>
      </c>
      <c r="R56" s="68">
        <v>2787.2841424999992</v>
      </c>
      <c r="S56" s="69">
        <v>2533.8946749999991</v>
      </c>
      <c r="T56" s="61">
        <v>53</v>
      </c>
      <c r="U56" s="159">
        <v>4405.5569999999971</v>
      </c>
      <c r="V56" s="155">
        <v>3083.8898999999979</v>
      </c>
      <c r="W56" s="156">
        <v>2643.334199999998</v>
      </c>
      <c r="X56" s="156">
        <v>2423.0563499999985</v>
      </c>
      <c r="Y56" s="60">
        <v>2202.7784999999985</v>
      </c>
    </row>
    <row r="57" spans="1:25" x14ac:dyDescent="0.25">
      <c r="A57" s="197" t="s">
        <v>33</v>
      </c>
      <c r="B57" s="63">
        <v>12</v>
      </c>
      <c r="C57" s="157">
        <v>959.19</v>
      </c>
      <c r="D57" s="150">
        <v>719.39250000000004</v>
      </c>
      <c r="E57" s="67">
        <v>623.47350000000006</v>
      </c>
      <c r="F57" s="56">
        <v>575.51400000000001</v>
      </c>
      <c r="G57" s="56">
        <v>527.55450000000008</v>
      </c>
      <c r="H57" s="63">
        <v>12</v>
      </c>
      <c r="I57" s="157">
        <v>1378.13</v>
      </c>
      <c r="J57" s="150">
        <v>1033.5975000000001</v>
      </c>
      <c r="K57" s="67">
        <v>895.78450000000009</v>
      </c>
      <c r="L57" s="56">
        <v>826.87800000000004</v>
      </c>
      <c r="M57" s="56">
        <v>757.97150000000011</v>
      </c>
      <c r="N57" s="64">
        <v>24</v>
      </c>
      <c r="O57" s="158">
        <v>2677.4670000000001</v>
      </c>
      <c r="P57" s="153">
        <v>1874.2268999999999</v>
      </c>
      <c r="Q57" s="68">
        <v>1606.4802</v>
      </c>
      <c r="R57" s="68">
        <v>1472.6068500000001</v>
      </c>
      <c r="S57" s="69">
        <v>1338.7335</v>
      </c>
      <c r="T57" s="61">
        <v>15</v>
      </c>
      <c r="U57" s="159">
        <v>1425.7100000000005</v>
      </c>
      <c r="V57" s="155">
        <v>997.9970000000003</v>
      </c>
      <c r="W57" s="156">
        <v>855.42600000000027</v>
      </c>
      <c r="X57" s="156">
        <v>784.14050000000032</v>
      </c>
      <c r="Y57" s="60">
        <v>712.85500000000025</v>
      </c>
    </row>
    <row r="58" spans="1:25" x14ac:dyDescent="0.25">
      <c r="A58" s="197" t="s">
        <v>34</v>
      </c>
      <c r="B58" s="65">
        <v>196</v>
      </c>
      <c r="C58" s="157">
        <v>20180.95</v>
      </c>
      <c r="D58" s="150">
        <v>15135.712500000001</v>
      </c>
      <c r="E58" s="67">
        <v>13117.6175</v>
      </c>
      <c r="F58" s="56">
        <v>12108.57</v>
      </c>
      <c r="G58" s="56">
        <v>11099.522500000001</v>
      </c>
      <c r="H58" s="65">
        <v>245</v>
      </c>
      <c r="I58" s="157">
        <v>23487.22</v>
      </c>
      <c r="J58" s="150">
        <v>17615.415000000001</v>
      </c>
      <c r="K58" s="67">
        <v>15266.693000000001</v>
      </c>
      <c r="L58" s="56">
        <v>14092.332</v>
      </c>
      <c r="M58" s="56">
        <v>12917.971000000001</v>
      </c>
      <c r="N58" s="58">
        <v>219</v>
      </c>
      <c r="O58" s="158">
        <v>19818.110000000011</v>
      </c>
      <c r="P58" s="153">
        <v>13872.677000000007</v>
      </c>
      <c r="Q58" s="68">
        <v>11890.866000000007</v>
      </c>
      <c r="R58" s="68">
        <v>10899.960500000007</v>
      </c>
      <c r="S58" s="69">
        <v>9909.0550000000057</v>
      </c>
      <c r="T58" s="61">
        <v>146</v>
      </c>
      <c r="U58" s="159">
        <v>13184.144999999997</v>
      </c>
      <c r="V58" s="155">
        <v>9228.9014999999963</v>
      </c>
      <c r="W58" s="156">
        <v>7910.4869999999974</v>
      </c>
      <c r="X58" s="156">
        <v>7251.2797499999988</v>
      </c>
      <c r="Y58" s="60">
        <v>6592.0724999999984</v>
      </c>
    </row>
    <row r="59" spans="1:25" x14ac:dyDescent="0.25">
      <c r="A59" s="197" t="s">
        <v>35</v>
      </c>
      <c r="B59" s="65">
        <v>24</v>
      </c>
      <c r="C59" s="157">
        <v>2062.0300000000002</v>
      </c>
      <c r="D59" s="150">
        <v>1546.5225</v>
      </c>
      <c r="E59" s="67">
        <v>1340.3195000000003</v>
      </c>
      <c r="F59" s="56">
        <v>1237.2180000000001</v>
      </c>
      <c r="G59" s="56">
        <v>1134.1165000000003</v>
      </c>
      <c r="H59" s="65">
        <v>40</v>
      </c>
      <c r="I59" s="157">
        <v>4073.68</v>
      </c>
      <c r="J59" s="150">
        <v>3055.2599999999998</v>
      </c>
      <c r="K59" s="67">
        <v>2647.8919999999998</v>
      </c>
      <c r="L59" s="56">
        <v>2444.2079999999996</v>
      </c>
      <c r="M59" s="56">
        <v>2240.5239999999999</v>
      </c>
      <c r="N59" s="58">
        <v>98</v>
      </c>
      <c r="O59" s="158">
        <v>9024.3009999999958</v>
      </c>
      <c r="P59" s="153">
        <v>6317.0106999999971</v>
      </c>
      <c r="Q59" s="68">
        <v>5414.5805999999975</v>
      </c>
      <c r="R59" s="68">
        <v>4963.3655499999977</v>
      </c>
      <c r="S59" s="69">
        <v>4512.1504999999979</v>
      </c>
      <c r="T59" s="61">
        <v>14</v>
      </c>
      <c r="U59" s="159">
        <v>746.91499999999996</v>
      </c>
      <c r="V59" s="155">
        <v>522.84049999999991</v>
      </c>
      <c r="W59" s="156">
        <v>448.14899999999994</v>
      </c>
      <c r="X59" s="156">
        <v>410.80324999999999</v>
      </c>
      <c r="Y59" s="60">
        <v>373.45749999999998</v>
      </c>
    </row>
    <row r="60" spans="1:25" x14ac:dyDescent="0.25">
      <c r="A60" s="197" t="s">
        <v>36</v>
      </c>
      <c r="B60" s="65">
        <v>76</v>
      </c>
      <c r="C60" s="157">
        <v>6651.08</v>
      </c>
      <c r="D60" s="150">
        <v>4988.3099999999995</v>
      </c>
      <c r="E60" s="67">
        <v>4323.2020000000002</v>
      </c>
      <c r="F60" s="56">
        <v>3990.6479999999997</v>
      </c>
      <c r="G60" s="56">
        <v>3658.0940000000001</v>
      </c>
      <c r="H60" s="65">
        <v>187</v>
      </c>
      <c r="I60" s="157">
        <v>13575.77</v>
      </c>
      <c r="J60" s="150">
        <v>10181.827499999999</v>
      </c>
      <c r="K60" s="67">
        <v>8824.2505000000001</v>
      </c>
      <c r="L60" s="56">
        <v>8145.4619999999995</v>
      </c>
      <c r="M60" s="56">
        <v>7466.6735000000008</v>
      </c>
      <c r="N60" s="58">
        <v>143</v>
      </c>
      <c r="O60" s="158">
        <v>15481.661000000002</v>
      </c>
      <c r="P60" s="153">
        <v>10837.162700000001</v>
      </c>
      <c r="Q60" s="68">
        <v>9288.9966000000004</v>
      </c>
      <c r="R60" s="68">
        <v>8514.9135500000011</v>
      </c>
      <c r="S60" s="69">
        <v>7740.8305000000009</v>
      </c>
      <c r="T60" s="61">
        <v>96</v>
      </c>
      <c r="U60" s="159">
        <v>6629.1549999999979</v>
      </c>
      <c r="V60" s="155">
        <v>4640.4084999999986</v>
      </c>
      <c r="W60" s="156">
        <v>3977.4929999999986</v>
      </c>
      <c r="X60" s="156">
        <v>3646.035249999999</v>
      </c>
      <c r="Y60" s="60">
        <v>3314.577499999999</v>
      </c>
    </row>
    <row r="61" spans="1:25" ht="15.75" thickBot="1" x14ac:dyDescent="0.3">
      <c r="A61" s="196" t="s">
        <v>37</v>
      </c>
      <c r="B61" s="66">
        <v>68</v>
      </c>
      <c r="C61" s="169">
        <v>7386.01</v>
      </c>
      <c r="D61" s="150">
        <v>5539.5074999999997</v>
      </c>
      <c r="E61" s="67">
        <v>4800.9065000000001</v>
      </c>
      <c r="F61" s="56">
        <v>4431.6059999999998</v>
      </c>
      <c r="G61" s="56">
        <v>4062.3055000000004</v>
      </c>
      <c r="H61" s="66">
        <v>160</v>
      </c>
      <c r="I61" s="169">
        <v>19461.990000000002</v>
      </c>
      <c r="J61" s="150">
        <v>14596.4925</v>
      </c>
      <c r="K61" s="67">
        <v>12650.293500000002</v>
      </c>
      <c r="L61" s="56">
        <v>11677.194000000001</v>
      </c>
      <c r="M61" s="56">
        <v>10704.094500000001</v>
      </c>
      <c r="N61" s="58">
        <v>328</v>
      </c>
      <c r="O61" s="158">
        <v>33232.875000000022</v>
      </c>
      <c r="P61" s="153">
        <v>23263.012500000015</v>
      </c>
      <c r="Q61" s="68">
        <v>19939.725000000013</v>
      </c>
      <c r="R61" s="68">
        <v>18278.081250000014</v>
      </c>
      <c r="S61" s="69">
        <v>16616.437500000011</v>
      </c>
      <c r="T61" s="61"/>
      <c r="U61" s="159"/>
      <c r="V61" s="155"/>
      <c r="W61" s="156"/>
      <c r="X61" s="156"/>
      <c r="Y61" s="60"/>
    </row>
    <row r="62" spans="1:25" ht="16.5" thickTop="1" thickBot="1" x14ac:dyDescent="0.3">
      <c r="A62" s="195" t="s">
        <v>11</v>
      </c>
      <c r="B62" s="181">
        <f>SUM(B34:B61)</f>
        <v>2261</v>
      </c>
      <c r="C62" s="182">
        <v>227325.30999999994</v>
      </c>
      <c r="D62" s="203">
        <v>170493.98249999998</v>
      </c>
      <c r="E62" s="204">
        <v>147761.4515</v>
      </c>
      <c r="F62" s="205">
        <v>136395.18599999999</v>
      </c>
      <c r="G62" s="205">
        <v>125028.92050000004</v>
      </c>
      <c r="H62" s="183">
        <v>3615</v>
      </c>
      <c r="I62" s="184">
        <v>348838.14999999997</v>
      </c>
      <c r="J62" s="206">
        <v>261628.61250000005</v>
      </c>
      <c r="K62" s="207">
        <v>226744.79749999996</v>
      </c>
      <c r="L62" s="208">
        <v>209302.88999999998</v>
      </c>
      <c r="M62" s="208">
        <v>191860.98250000004</v>
      </c>
      <c r="N62" s="194">
        <v>2890</v>
      </c>
      <c r="O62" s="186">
        <v>291158.60735000001</v>
      </c>
      <c r="P62" s="210">
        <v>203811.02514500002</v>
      </c>
      <c r="Q62" s="211">
        <v>174695.16441000003</v>
      </c>
      <c r="R62" s="211">
        <v>160137.23404250003</v>
      </c>
      <c r="S62" s="211">
        <v>145579.303675</v>
      </c>
      <c r="T62" s="187">
        <v>1289</v>
      </c>
      <c r="U62" s="188">
        <v>118499.12099999998</v>
      </c>
      <c r="V62" s="212">
        <v>82949.384699999995</v>
      </c>
      <c r="W62" s="213">
        <v>71099.472599999994</v>
      </c>
      <c r="X62" s="213">
        <v>65174.51655</v>
      </c>
      <c r="Y62" s="214">
        <v>59249.5605</v>
      </c>
    </row>
    <row r="63" spans="1:25" ht="15.75" thickBot="1" x14ac:dyDescent="0.3">
      <c r="B63" s="202"/>
      <c r="C63" s="45"/>
      <c r="D63" s="340" t="s">
        <v>146</v>
      </c>
      <c r="E63" s="341"/>
      <c r="F63" s="341"/>
      <c r="G63" s="342"/>
      <c r="H63" s="202"/>
      <c r="I63" s="45"/>
      <c r="J63" s="331" t="s">
        <v>147</v>
      </c>
      <c r="K63" s="332"/>
      <c r="L63" s="332"/>
      <c r="M63" s="333"/>
      <c r="P63" s="334" t="s">
        <v>148</v>
      </c>
      <c r="Q63" s="335"/>
      <c r="R63" s="335"/>
      <c r="S63" s="336"/>
      <c r="V63" s="337" t="s">
        <v>149</v>
      </c>
      <c r="W63" s="338"/>
      <c r="X63" s="338"/>
      <c r="Y63" s="339"/>
    </row>
    <row r="65" spans="1:9" ht="15.75" thickBot="1" x14ac:dyDescent="0.3"/>
    <row r="66" spans="1:9" ht="21.75" thickBot="1" x14ac:dyDescent="0.4">
      <c r="A66" s="71"/>
      <c r="B66" s="345" t="s">
        <v>83</v>
      </c>
      <c r="C66" s="346"/>
      <c r="D66" s="346"/>
      <c r="E66" s="346"/>
      <c r="F66" s="346"/>
      <c r="G66" s="346"/>
      <c r="H66" s="346"/>
      <c r="I66" s="347"/>
    </row>
    <row r="67" spans="1:9" ht="32.25" thickBot="1" x14ac:dyDescent="0.35">
      <c r="B67" s="193"/>
      <c r="C67" s="193"/>
      <c r="D67" s="271" t="s">
        <v>86</v>
      </c>
      <c r="E67" s="254" t="s">
        <v>141</v>
      </c>
      <c r="F67" s="255" t="s">
        <v>142</v>
      </c>
      <c r="G67" s="255" t="s">
        <v>143</v>
      </c>
      <c r="H67" s="256" t="s">
        <v>144</v>
      </c>
    </row>
    <row r="68" spans="1:9" ht="19.5" thickBot="1" x14ac:dyDescent="0.35">
      <c r="B68" s="193"/>
      <c r="C68" s="193"/>
      <c r="D68" s="272"/>
      <c r="E68" s="265">
        <v>0.3</v>
      </c>
      <c r="F68" s="263">
        <v>0.4</v>
      </c>
      <c r="G68" s="263">
        <v>0.45</v>
      </c>
      <c r="H68" s="264">
        <v>0.5</v>
      </c>
    </row>
    <row r="69" spans="1:9" ht="19.5" thickBot="1" x14ac:dyDescent="0.35">
      <c r="B69" s="191" t="s">
        <v>140</v>
      </c>
      <c r="C69" s="190"/>
      <c r="D69" s="273">
        <v>227325.30999999994</v>
      </c>
      <c r="E69" s="266">
        <v>159127.71699999995</v>
      </c>
      <c r="F69" s="259">
        <v>136395.18599999996</v>
      </c>
      <c r="G69" s="259">
        <v>125028.92049999998</v>
      </c>
      <c r="H69" s="262">
        <v>113662.65499999997</v>
      </c>
    </row>
    <row r="70" spans="1:9" ht="19.5" customHeight="1" thickBot="1" x14ac:dyDescent="0.35">
      <c r="B70" s="191" t="s">
        <v>75</v>
      </c>
      <c r="C70" s="190"/>
      <c r="D70" s="274">
        <v>348838.14999999997</v>
      </c>
      <c r="E70" s="267">
        <v>244186.70499999996</v>
      </c>
      <c r="F70" s="260">
        <v>209302.88999999998</v>
      </c>
      <c r="G70" s="260">
        <v>191860.98249999998</v>
      </c>
      <c r="H70" s="261">
        <v>174419.07499999998</v>
      </c>
    </row>
    <row r="71" spans="1:9" ht="19.5" customHeight="1" x14ac:dyDescent="0.25">
      <c r="D71" s="215"/>
      <c r="E71" s="192"/>
      <c r="F71" s="192"/>
      <c r="G71" s="192"/>
      <c r="H71" s="192"/>
    </row>
    <row r="72" spans="1:9" ht="19.5" customHeight="1" thickBot="1" x14ac:dyDescent="0.3">
      <c r="D72" s="215"/>
      <c r="E72" s="192"/>
      <c r="F72" s="192"/>
      <c r="G72" s="192"/>
      <c r="H72" s="192"/>
    </row>
    <row r="73" spans="1:9" ht="30" customHeight="1" thickBot="1" x14ac:dyDescent="0.3">
      <c r="D73" s="271" t="s">
        <v>86</v>
      </c>
      <c r="E73" s="254" t="s">
        <v>141</v>
      </c>
      <c r="F73" s="255" t="s">
        <v>142</v>
      </c>
      <c r="G73" s="255" t="s">
        <v>143</v>
      </c>
      <c r="H73" s="256" t="s">
        <v>144</v>
      </c>
    </row>
    <row r="74" spans="1:9" ht="19.5" customHeight="1" thickBot="1" x14ac:dyDescent="0.3">
      <c r="D74" s="272"/>
      <c r="E74" s="268">
        <v>0.35</v>
      </c>
      <c r="F74" s="263">
        <v>0.45</v>
      </c>
      <c r="G74" s="263">
        <v>0.5</v>
      </c>
      <c r="H74" s="264">
        <v>0.55000000000000004</v>
      </c>
    </row>
    <row r="75" spans="1:9" ht="19.5" customHeight="1" thickBot="1" x14ac:dyDescent="0.35">
      <c r="B75" s="191" t="s">
        <v>76</v>
      </c>
      <c r="C75" s="190"/>
      <c r="D75" s="273">
        <v>291158.60735000001</v>
      </c>
      <c r="E75" s="269">
        <v>189253.09477750002</v>
      </c>
      <c r="F75" s="259">
        <v>160137.23404250003</v>
      </c>
      <c r="G75" s="259">
        <v>145579.303675</v>
      </c>
      <c r="H75" s="262">
        <v>131021.37330749999</v>
      </c>
    </row>
    <row r="76" spans="1:9" ht="19.5" customHeight="1" thickBot="1" x14ac:dyDescent="0.35">
      <c r="B76" s="191" t="s">
        <v>77</v>
      </c>
      <c r="C76" s="190"/>
      <c r="D76" s="275">
        <v>118499.12099999998</v>
      </c>
      <c r="E76" s="270">
        <v>77024.428649999987</v>
      </c>
      <c r="F76" s="257">
        <v>65174.51655</v>
      </c>
      <c r="G76" s="257">
        <v>59249.560499999992</v>
      </c>
      <c r="H76" s="258">
        <v>53324.604449999984</v>
      </c>
    </row>
    <row r="77" spans="1:9" ht="19.5" customHeight="1" x14ac:dyDescent="0.25">
      <c r="H77" s="72"/>
    </row>
  </sheetData>
  <mergeCells count="29">
    <mergeCell ref="D63:G63"/>
    <mergeCell ref="J63:M63"/>
    <mergeCell ref="P63:S63"/>
    <mergeCell ref="V63:Y63"/>
    <mergeCell ref="B66:I66"/>
    <mergeCell ref="A1:A3"/>
    <mergeCell ref="B29:M29"/>
    <mergeCell ref="A31:A32"/>
    <mergeCell ref="B31:G31"/>
    <mergeCell ref="H31:M31"/>
    <mergeCell ref="B1:O1"/>
    <mergeCell ref="B4:M4"/>
    <mergeCell ref="A6:A7"/>
    <mergeCell ref="N31:S31"/>
    <mergeCell ref="T31:Y31"/>
    <mergeCell ref="H32:I32"/>
    <mergeCell ref="N32:O32"/>
    <mergeCell ref="T32:U32"/>
    <mergeCell ref="T6:Y6"/>
    <mergeCell ref="H7:I7"/>
    <mergeCell ref="N7:O7"/>
    <mergeCell ref="T7:U7"/>
    <mergeCell ref="D26:G26"/>
    <mergeCell ref="J26:M26"/>
    <mergeCell ref="P26:S26"/>
    <mergeCell ref="V26:Y26"/>
    <mergeCell ref="B6:G6"/>
    <mergeCell ref="H6:M6"/>
    <mergeCell ref="N6:S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Z7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5" x14ac:dyDescent="0.25"/>
  <cols>
    <col min="1" max="1" width="40.7109375" style="55" customWidth="1"/>
    <col min="2" max="2" width="12.42578125" style="55" customWidth="1"/>
    <col min="3" max="3" width="21.5703125" style="55" customWidth="1"/>
    <col min="4" max="7" width="13.7109375" style="55" customWidth="1"/>
    <col min="8" max="8" width="14.7109375" style="55" customWidth="1"/>
    <col min="9" max="19" width="13.7109375" style="55" customWidth="1"/>
    <col min="20" max="20" width="12.85546875" style="55" customWidth="1"/>
    <col min="21" max="21" width="19" style="55" customWidth="1"/>
    <col min="22" max="22" width="13.85546875" style="55" customWidth="1"/>
    <col min="23" max="23" width="14.7109375" style="55" customWidth="1"/>
    <col min="24" max="24" width="13.42578125" style="55" customWidth="1"/>
    <col min="25" max="25" width="13.5703125" style="55" customWidth="1"/>
    <col min="26" max="16384" width="9.140625" style="55"/>
  </cols>
  <sheetData>
    <row r="1" spans="1:26" ht="21.75" thickBot="1" x14ac:dyDescent="0.4">
      <c r="A1" s="315" t="s">
        <v>152</v>
      </c>
      <c r="B1" s="348" t="s">
        <v>104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</row>
    <row r="2" spans="1:26" s="133" customFormat="1" ht="14.25" customHeight="1" x14ac:dyDescent="0.35">
      <c r="A2" s="31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6" ht="12.75" customHeight="1" thickBot="1" x14ac:dyDescent="0.3">
      <c r="A3" s="317"/>
    </row>
    <row r="4" spans="1:26" ht="21.75" thickBot="1" x14ac:dyDescent="0.4">
      <c r="A4" s="71"/>
      <c r="B4" s="306" t="s">
        <v>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6"/>
    </row>
    <row r="6" spans="1:26" ht="15.75" x14ac:dyDescent="0.25">
      <c r="A6" s="308"/>
      <c r="B6" s="312" t="s">
        <v>130</v>
      </c>
      <c r="C6" s="313"/>
      <c r="D6" s="313"/>
      <c r="E6" s="313"/>
      <c r="F6" s="313"/>
      <c r="G6" s="313"/>
      <c r="H6" s="322" t="s">
        <v>145</v>
      </c>
      <c r="I6" s="323"/>
      <c r="J6" s="323"/>
      <c r="K6" s="323"/>
      <c r="L6" s="323"/>
      <c r="M6" s="323"/>
      <c r="N6" s="304" t="s">
        <v>132</v>
      </c>
      <c r="O6" s="305"/>
      <c r="P6" s="305"/>
      <c r="Q6" s="305"/>
      <c r="R6" s="305"/>
      <c r="S6" s="305"/>
      <c r="T6" s="343" t="s">
        <v>133</v>
      </c>
      <c r="U6" s="344"/>
      <c r="V6" s="344"/>
      <c r="W6" s="344"/>
      <c r="X6" s="344"/>
      <c r="Y6" s="344"/>
    </row>
    <row r="7" spans="1:26" s="235" customFormat="1" ht="35.25" customHeight="1" x14ac:dyDescent="0.25">
      <c r="A7" s="309"/>
      <c r="B7" s="222"/>
      <c r="C7" s="223"/>
      <c r="D7" s="224" t="s">
        <v>141</v>
      </c>
      <c r="E7" s="225" t="s">
        <v>142</v>
      </c>
      <c r="F7" s="225" t="s">
        <v>143</v>
      </c>
      <c r="G7" s="226" t="s">
        <v>144</v>
      </c>
      <c r="H7" s="310"/>
      <c r="I7" s="311"/>
      <c r="J7" s="227" t="s">
        <v>141</v>
      </c>
      <c r="K7" s="228" t="s">
        <v>142</v>
      </c>
      <c r="L7" s="228" t="s">
        <v>143</v>
      </c>
      <c r="M7" s="229" t="s">
        <v>144</v>
      </c>
      <c r="N7" s="318"/>
      <c r="O7" s="319"/>
      <c r="P7" s="230" t="s">
        <v>141</v>
      </c>
      <c r="Q7" s="231" t="s">
        <v>142</v>
      </c>
      <c r="R7" s="232" t="s">
        <v>143</v>
      </c>
      <c r="S7" s="231" t="s">
        <v>144</v>
      </c>
      <c r="T7" s="320"/>
      <c r="U7" s="321"/>
      <c r="V7" s="233" t="s">
        <v>141</v>
      </c>
      <c r="W7" s="234" t="s">
        <v>142</v>
      </c>
      <c r="X7" s="234" t="s">
        <v>143</v>
      </c>
      <c r="Y7" s="234" t="s">
        <v>144</v>
      </c>
    </row>
    <row r="8" spans="1:26" ht="30.75" thickBot="1" x14ac:dyDescent="0.3">
      <c r="A8" s="144" t="s">
        <v>0</v>
      </c>
      <c r="B8" s="238" t="s">
        <v>134</v>
      </c>
      <c r="C8" s="146" t="s">
        <v>100</v>
      </c>
      <c r="D8" s="239">
        <v>0.25</v>
      </c>
      <c r="E8" s="240">
        <v>0.35</v>
      </c>
      <c r="F8" s="240">
        <v>0.4</v>
      </c>
      <c r="G8" s="241">
        <v>0.45</v>
      </c>
      <c r="H8" s="242" t="s">
        <v>51</v>
      </c>
      <c r="I8" s="147" t="s">
        <v>100</v>
      </c>
      <c r="J8" s="243">
        <v>0.25</v>
      </c>
      <c r="K8" s="244">
        <v>0.35</v>
      </c>
      <c r="L8" s="245">
        <v>0.4</v>
      </c>
      <c r="M8" s="245">
        <v>0.45</v>
      </c>
      <c r="N8" s="246" t="s">
        <v>50</v>
      </c>
      <c r="O8" s="148" t="s">
        <v>100</v>
      </c>
      <c r="P8" s="247">
        <v>0.3</v>
      </c>
      <c r="Q8" s="248">
        <v>0.4</v>
      </c>
      <c r="R8" s="249">
        <v>0.45</v>
      </c>
      <c r="S8" s="248">
        <v>0.5</v>
      </c>
      <c r="T8" s="250" t="s">
        <v>52</v>
      </c>
      <c r="U8" s="54" t="s">
        <v>100</v>
      </c>
      <c r="V8" s="251">
        <v>0.3</v>
      </c>
      <c r="W8" s="252">
        <v>0.4</v>
      </c>
      <c r="X8" s="252">
        <v>0.45</v>
      </c>
      <c r="Y8" s="253">
        <v>0.5</v>
      </c>
      <c r="Z8" s="175"/>
    </row>
    <row r="9" spans="1:26" ht="15.75" thickTop="1" x14ac:dyDescent="0.25">
      <c r="A9" s="4" t="s">
        <v>54</v>
      </c>
      <c r="B9" s="48">
        <v>1171</v>
      </c>
      <c r="C9" s="149">
        <v>131159.33113500004</v>
      </c>
      <c r="D9" s="150">
        <v>98369.498351250033</v>
      </c>
      <c r="E9" s="151">
        <v>85253.565237750037</v>
      </c>
      <c r="F9" s="56">
        <v>78695.598681000018</v>
      </c>
      <c r="G9" s="56">
        <v>72137.632124250027</v>
      </c>
      <c r="H9" s="48">
        <v>1050</v>
      </c>
      <c r="I9" s="149">
        <v>123162.31959447898</v>
      </c>
      <c r="J9" s="150">
        <v>92371.739695859229</v>
      </c>
      <c r="K9" s="151">
        <v>80055.507736411339</v>
      </c>
      <c r="L9" s="56">
        <v>73897.391756687386</v>
      </c>
      <c r="M9" s="87">
        <v>67739.275776963448</v>
      </c>
      <c r="N9" s="51">
        <v>970</v>
      </c>
      <c r="O9" s="152">
        <v>107655.0743249995</v>
      </c>
      <c r="P9" s="153">
        <v>75358.552027499638</v>
      </c>
      <c r="Q9" s="68">
        <v>64593.044594999694</v>
      </c>
      <c r="R9" s="68">
        <v>59210.290878749729</v>
      </c>
      <c r="S9" s="152">
        <v>53827.53716249975</v>
      </c>
      <c r="T9" s="59">
        <v>696</v>
      </c>
      <c r="U9" s="154">
        <v>79291.736999999659</v>
      </c>
      <c r="V9" s="155">
        <v>55504.215899999755</v>
      </c>
      <c r="W9" s="156">
        <v>47575.042199999793</v>
      </c>
      <c r="X9" s="156">
        <v>43610.455349999815</v>
      </c>
      <c r="Y9" s="60">
        <v>39645.86849999983</v>
      </c>
    </row>
    <row r="10" spans="1:26" x14ac:dyDescent="0.25">
      <c r="A10" s="4" t="s">
        <v>59</v>
      </c>
      <c r="B10" s="49">
        <v>67</v>
      </c>
      <c r="C10" s="157">
        <v>6578.55</v>
      </c>
      <c r="D10" s="150">
        <v>4933.9125000000004</v>
      </c>
      <c r="E10" s="151">
        <v>4276.0574999999999</v>
      </c>
      <c r="F10" s="56">
        <v>3947.13</v>
      </c>
      <c r="G10" s="56">
        <v>3618.2025000000003</v>
      </c>
      <c r="H10" s="49">
        <v>52</v>
      </c>
      <c r="I10" s="157">
        <v>4487.4000000000005</v>
      </c>
      <c r="J10" s="150">
        <v>3365.55</v>
      </c>
      <c r="K10" s="151">
        <v>2916.8100000000004</v>
      </c>
      <c r="L10" s="56">
        <v>2692.44</v>
      </c>
      <c r="M10" s="53">
        <v>2468.0700000000006</v>
      </c>
      <c r="N10" s="52">
        <v>44</v>
      </c>
      <c r="O10" s="158">
        <v>3804.0975000000008</v>
      </c>
      <c r="P10" s="153">
        <v>2662.8682500000004</v>
      </c>
      <c r="Q10" s="68">
        <v>2282.4585000000002</v>
      </c>
      <c r="R10" s="68">
        <v>2092.2536250000007</v>
      </c>
      <c r="S10" s="152">
        <v>1902.0487500000004</v>
      </c>
      <c r="T10" s="61">
        <v>186</v>
      </c>
      <c r="U10" s="159">
        <v>15925.612500000001</v>
      </c>
      <c r="V10" s="155">
        <v>11147.928750000001</v>
      </c>
      <c r="W10" s="156">
        <v>9555.3675000000003</v>
      </c>
      <c r="X10" s="156">
        <v>8759.0868750000009</v>
      </c>
      <c r="Y10" s="60">
        <v>7962.8062500000005</v>
      </c>
    </row>
    <row r="11" spans="1:26" x14ac:dyDescent="0.25">
      <c r="A11" s="4" t="s">
        <v>55</v>
      </c>
      <c r="B11" s="49">
        <v>3</v>
      </c>
      <c r="C11" s="157">
        <v>139.65517241379314</v>
      </c>
      <c r="D11" s="150">
        <v>104.74137931034485</v>
      </c>
      <c r="E11" s="151">
        <v>90.775862068965537</v>
      </c>
      <c r="F11" s="56">
        <v>83.793103448275886</v>
      </c>
      <c r="G11" s="56">
        <v>76.810344827586235</v>
      </c>
      <c r="H11" s="49">
        <v>18</v>
      </c>
      <c r="I11" s="157">
        <v>841.8599999999999</v>
      </c>
      <c r="J11" s="150">
        <v>631.39499999999998</v>
      </c>
      <c r="K11" s="151">
        <v>547.20899999999995</v>
      </c>
      <c r="L11" s="56">
        <v>505.11599999999993</v>
      </c>
      <c r="M11" s="53">
        <v>463.02299999999997</v>
      </c>
      <c r="N11" s="52">
        <v>22</v>
      </c>
      <c r="O11" s="158">
        <v>1092.8250000000003</v>
      </c>
      <c r="P11" s="153">
        <v>764.97750000000019</v>
      </c>
      <c r="Q11" s="68">
        <v>655.69500000000016</v>
      </c>
      <c r="R11" s="68">
        <v>601.05375000000015</v>
      </c>
      <c r="S11" s="152">
        <v>546.41250000000014</v>
      </c>
      <c r="T11" s="61">
        <v>46</v>
      </c>
      <c r="U11" s="159">
        <v>2039.4450000000011</v>
      </c>
      <c r="V11" s="155">
        <v>1427.6115000000007</v>
      </c>
      <c r="W11" s="156">
        <v>1223.6670000000006</v>
      </c>
      <c r="X11" s="156">
        <v>1121.6947500000006</v>
      </c>
      <c r="Y11" s="60">
        <v>1019.7225000000005</v>
      </c>
    </row>
    <row r="12" spans="1:26" x14ac:dyDescent="0.25">
      <c r="A12" s="4" t="s">
        <v>60</v>
      </c>
      <c r="B12" s="49">
        <v>34</v>
      </c>
      <c r="C12" s="157">
        <v>2154.6000000000004</v>
      </c>
      <c r="D12" s="150">
        <v>1615.9500000000003</v>
      </c>
      <c r="E12" s="151">
        <v>1400.4900000000002</v>
      </c>
      <c r="F12" s="56">
        <v>1292.7600000000002</v>
      </c>
      <c r="G12" s="56">
        <v>1185.0300000000002</v>
      </c>
      <c r="H12" s="49">
        <v>40</v>
      </c>
      <c r="I12" s="157">
        <v>2455.65</v>
      </c>
      <c r="J12" s="150">
        <v>1841.7375000000002</v>
      </c>
      <c r="K12" s="151">
        <v>1596.1725000000001</v>
      </c>
      <c r="L12" s="56">
        <v>1473.39</v>
      </c>
      <c r="M12" s="53">
        <v>1350.6075000000001</v>
      </c>
      <c r="N12" s="52">
        <v>24</v>
      </c>
      <c r="O12" s="160">
        <v>1853.28</v>
      </c>
      <c r="P12" s="153">
        <v>1297.2959999999998</v>
      </c>
      <c r="Q12" s="68">
        <v>1111.9679999999998</v>
      </c>
      <c r="R12" s="68">
        <v>1019.3040000000001</v>
      </c>
      <c r="S12" s="152">
        <v>926.64</v>
      </c>
      <c r="T12" s="61">
        <v>108</v>
      </c>
      <c r="U12" s="159">
        <v>6540.0750000000007</v>
      </c>
      <c r="V12" s="155">
        <v>4578.0524999999998</v>
      </c>
      <c r="W12" s="156">
        <v>3924.0450000000001</v>
      </c>
      <c r="X12" s="156">
        <v>3597.0412500000007</v>
      </c>
      <c r="Y12" s="60">
        <v>3270.0375000000004</v>
      </c>
    </row>
    <row r="13" spans="1:26" x14ac:dyDescent="0.25">
      <c r="A13" s="4" t="s">
        <v>58</v>
      </c>
      <c r="B13" s="49">
        <v>40</v>
      </c>
      <c r="C13" s="157">
        <v>3639.6675000000005</v>
      </c>
      <c r="D13" s="150">
        <v>2729.7506250000006</v>
      </c>
      <c r="E13" s="151">
        <v>2365.7838750000005</v>
      </c>
      <c r="F13" s="56">
        <v>2183.8005000000003</v>
      </c>
      <c r="G13" s="56">
        <v>2001.8171250000005</v>
      </c>
      <c r="H13" s="49">
        <v>54</v>
      </c>
      <c r="I13" s="161">
        <v>3327.0075000000002</v>
      </c>
      <c r="J13" s="150">
        <v>2495.2556250000002</v>
      </c>
      <c r="K13" s="151">
        <v>2162.5548750000003</v>
      </c>
      <c r="L13" s="56">
        <v>1996.2045000000001</v>
      </c>
      <c r="M13" s="53">
        <v>1829.8541250000003</v>
      </c>
      <c r="N13" s="52">
        <v>57</v>
      </c>
      <c r="O13" s="158">
        <v>4596.6824999999972</v>
      </c>
      <c r="P13" s="153">
        <v>3217.677749999998</v>
      </c>
      <c r="Q13" s="68">
        <v>2758.0094999999983</v>
      </c>
      <c r="R13" s="68">
        <v>2528.1753749999984</v>
      </c>
      <c r="S13" s="152">
        <v>2298.3412499999986</v>
      </c>
      <c r="T13" s="61">
        <v>151</v>
      </c>
      <c r="U13" s="159">
        <v>13242.757500000002</v>
      </c>
      <c r="V13" s="155">
        <v>9269.9302500000013</v>
      </c>
      <c r="W13" s="156">
        <v>7945.6545000000006</v>
      </c>
      <c r="X13" s="156">
        <v>7283.5166250000011</v>
      </c>
      <c r="Y13" s="60">
        <v>6621.3787500000008</v>
      </c>
    </row>
    <row r="14" spans="1:26" x14ac:dyDescent="0.25">
      <c r="A14" s="4" t="s">
        <v>56</v>
      </c>
      <c r="B14" s="49">
        <v>32</v>
      </c>
      <c r="C14" s="157">
        <v>2776.5450000000001</v>
      </c>
      <c r="D14" s="150">
        <v>2082.4087500000001</v>
      </c>
      <c r="E14" s="151">
        <v>1804.7542500000002</v>
      </c>
      <c r="F14" s="56">
        <v>1665.9269999999999</v>
      </c>
      <c r="G14" s="56">
        <v>1527.0997500000001</v>
      </c>
      <c r="H14" s="162">
        <v>92</v>
      </c>
      <c r="I14" s="163">
        <v>7482.7125000000005</v>
      </c>
      <c r="J14" s="164">
        <v>5612.0343750000002</v>
      </c>
      <c r="K14" s="151">
        <v>4863.7631250000004</v>
      </c>
      <c r="L14" s="56">
        <v>4489.6275000000005</v>
      </c>
      <c r="M14" s="53">
        <v>4115.4918750000006</v>
      </c>
      <c r="N14" s="52">
        <v>735</v>
      </c>
      <c r="O14" s="158">
        <v>55175.715000000033</v>
      </c>
      <c r="P14" s="153">
        <v>38623.000500000024</v>
      </c>
      <c r="Q14" s="68">
        <v>33105.429000000018</v>
      </c>
      <c r="R14" s="68">
        <v>30346.643250000019</v>
      </c>
      <c r="S14" s="152">
        <v>27587.857500000016</v>
      </c>
      <c r="T14" s="61"/>
      <c r="U14" s="159"/>
      <c r="V14" s="155"/>
      <c r="W14" s="156"/>
      <c r="X14" s="156"/>
      <c r="Y14" s="60"/>
    </row>
    <row r="15" spans="1:26" x14ac:dyDescent="0.25">
      <c r="A15" s="4" t="s">
        <v>57</v>
      </c>
      <c r="B15" s="49">
        <v>52</v>
      </c>
      <c r="C15" s="157">
        <v>8047.35</v>
      </c>
      <c r="D15" s="150">
        <v>6035.5125000000007</v>
      </c>
      <c r="E15" s="151">
        <v>5230.7775000000001</v>
      </c>
      <c r="F15" s="56">
        <v>4828.41</v>
      </c>
      <c r="G15" s="56">
        <v>4426.0425000000005</v>
      </c>
      <c r="H15" s="49">
        <v>81</v>
      </c>
      <c r="I15" s="165">
        <v>11551.383</v>
      </c>
      <c r="J15" s="150">
        <v>8663.5372499999994</v>
      </c>
      <c r="K15" s="151">
        <v>7508.3989499999998</v>
      </c>
      <c r="L15" s="56">
        <v>6930.8297999999995</v>
      </c>
      <c r="M15" s="53">
        <v>6353.2606500000002</v>
      </c>
      <c r="N15" s="52">
        <v>407</v>
      </c>
      <c r="O15" s="158">
        <v>51278.076000000008</v>
      </c>
      <c r="P15" s="153">
        <v>35894.653200000001</v>
      </c>
      <c r="Q15" s="68">
        <v>30766.845600000004</v>
      </c>
      <c r="R15" s="68">
        <v>28202.941800000008</v>
      </c>
      <c r="S15" s="152">
        <v>25639.038000000004</v>
      </c>
      <c r="T15" s="61"/>
      <c r="U15" s="159"/>
      <c r="V15" s="155"/>
      <c r="W15" s="156"/>
      <c r="X15" s="156"/>
      <c r="Y15" s="60"/>
    </row>
    <row r="16" spans="1:26" x14ac:dyDescent="0.25">
      <c r="A16" s="4" t="s">
        <v>53</v>
      </c>
      <c r="B16" s="49">
        <v>37</v>
      </c>
      <c r="C16" s="157">
        <v>5429.6324999999997</v>
      </c>
      <c r="D16" s="150">
        <v>4072.2243749999998</v>
      </c>
      <c r="E16" s="151">
        <v>3529.261125</v>
      </c>
      <c r="F16" s="56">
        <v>3257.7794999999996</v>
      </c>
      <c r="G16" s="56">
        <v>2986.2978750000002</v>
      </c>
      <c r="H16" s="49">
        <v>67</v>
      </c>
      <c r="I16" s="157">
        <v>8743.8555000000015</v>
      </c>
      <c r="J16" s="150">
        <v>6557.8916250000011</v>
      </c>
      <c r="K16" s="151">
        <v>5683.5060750000011</v>
      </c>
      <c r="L16" s="56">
        <v>5246.3133000000007</v>
      </c>
      <c r="M16" s="53">
        <v>4809.1205250000012</v>
      </c>
      <c r="N16" s="52">
        <v>309</v>
      </c>
      <c r="O16" s="158">
        <v>36786.352500000037</v>
      </c>
      <c r="P16" s="153">
        <v>25750.446750000025</v>
      </c>
      <c r="Q16" s="68">
        <v>22071.811500000022</v>
      </c>
      <c r="R16" s="68">
        <v>20232.493875000022</v>
      </c>
      <c r="S16" s="152">
        <v>18393.176250000019</v>
      </c>
      <c r="T16" s="61"/>
      <c r="U16" s="159"/>
      <c r="V16" s="155"/>
      <c r="W16" s="156"/>
      <c r="X16" s="156"/>
      <c r="Y16" s="60"/>
    </row>
    <row r="17" spans="1:25" x14ac:dyDescent="0.25">
      <c r="A17" s="4" t="s">
        <v>135</v>
      </c>
      <c r="B17" s="49">
        <v>124</v>
      </c>
      <c r="C17" s="157">
        <v>14185.654827120869</v>
      </c>
      <c r="D17" s="150">
        <v>10639.241120340652</v>
      </c>
      <c r="E17" s="151">
        <v>9220.6756376285648</v>
      </c>
      <c r="F17" s="166">
        <v>8511.3928962725204</v>
      </c>
      <c r="G17" s="56">
        <v>7802.1101549164787</v>
      </c>
      <c r="H17" s="49">
        <v>224</v>
      </c>
      <c r="I17" s="157">
        <v>18711.918000000009</v>
      </c>
      <c r="J17" s="150">
        <v>14033.938500000007</v>
      </c>
      <c r="K17" s="151">
        <v>12162.746700000007</v>
      </c>
      <c r="L17" s="56">
        <v>11227.150800000005</v>
      </c>
      <c r="M17" s="53">
        <v>10291.554900000006</v>
      </c>
      <c r="N17" s="52"/>
      <c r="O17" s="158"/>
      <c r="P17" s="153"/>
      <c r="Q17" s="68"/>
      <c r="R17" s="68"/>
      <c r="S17" s="152"/>
      <c r="T17" s="61"/>
      <c r="U17" s="159"/>
      <c r="V17" s="155"/>
      <c r="W17" s="156"/>
      <c r="X17" s="156"/>
      <c r="Y17" s="60"/>
    </row>
    <row r="18" spans="1:25" x14ac:dyDescent="0.25">
      <c r="A18" s="4" t="s">
        <v>62</v>
      </c>
      <c r="B18" s="49">
        <v>84</v>
      </c>
      <c r="C18" s="157">
        <v>10786.5</v>
      </c>
      <c r="D18" s="150">
        <v>8089.875</v>
      </c>
      <c r="E18" s="167">
        <v>7011.2250000000004</v>
      </c>
      <c r="F18" s="85">
        <v>6471.9</v>
      </c>
      <c r="G18" s="151">
        <v>5932.5750000000007</v>
      </c>
      <c r="H18" s="49">
        <v>100</v>
      </c>
      <c r="I18" s="157">
        <v>12865.5</v>
      </c>
      <c r="J18" s="150">
        <v>9649.125</v>
      </c>
      <c r="K18" s="151">
        <v>8362.5750000000007</v>
      </c>
      <c r="L18" s="56">
        <v>7719.2999999999993</v>
      </c>
      <c r="M18" s="53">
        <v>7076.0250000000005</v>
      </c>
      <c r="N18" s="52">
        <v>304</v>
      </c>
      <c r="O18" s="158">
        <v>38988</v>
      </c>
      <c r="P18" s="153">
        <v>27291.599999999999</v>
      </c>
      <c r="Q18" s="68">
        <v>23392.799999999999</v>
      </c>
      <c r="R18" s="68">
        <v>21443.4</v>
      </c>
      <c r="S18" s="152">
        <v>19494</v>
      </c>
      <c r="T18" s="61"/>
      <c r="U18" s="159"/>
      <c r="V18" s="155"/>
      <c r="W18" s="156"/>
      <c r="X18" s="156"/>
      <c r="Y18" s="60"/>
    </row>
    <row r="19" spans="1:25" x14ac:dyDescent="0.25">
      <c r="A19" s="168" t="s">
        <v>136</v>
      </c>
      <c r="B19" s="50">
        <v>234</v>
      </c>
      <c r="C19" s="169">
        <v>13114.089237597382</v>
      </c>
      <c r="D19" s="150">
        <v>9835.5669281980372</v>
      </c>
      <c r="E19" s="151">
        <v>8524.158004438299</v>
      </c>
      <c r="F19" s="56">
        <v>7868.453542558429</v>
      </c>
      <c r="G19" s="56">
        <v>7212.7490806785609</v>
      </c>
      <c r="H19" s="50"/>
      <c r="I19" s="169"/>
      <c r="J19" s="150"/>
      <c r="K19" s="151"/>
      <c r="L19" s="56"/>
      <c r="M19" s="56"/>
      <c r="N19" s="58"/>
      <c r="O19" s="158"/>
      <c r="P19" s="153"/>
      <c r="Q19" s="68"/>
      <c r="R19" s="68"/>
      <c r="S19" s="152"/>
      <c r="T19" s="61"/>
      <c r="U19" s="159"/>
      <c r="V19" s="155"/>
      <c r="W19" s="156"/>
      <c r="X19" s="156"/>
      <c r="Y19" s="60"/>
    </row>
    <row r="20" spans="1:25" x14ac:dyDescent="0.25">
      <c r="A20" s="168" t="s">
        <v>137</v>
      </c>
      <c r="B20" s="50">
        <v>61</v>
      </c>
      <c r="C20" s="169">
        <v>3680.761313689507</v>
      </c>
      <c r="D20" s="150">
        <v>2760.5709852671303</v>
      </c>
      <c r="E20" s="151">
        <v>2392.4948538981798</v>
      </c>
      <c r="F20" s="56">
        <v>2208.4567882137039</v>
      </c>
      <c r="G20" s="56">
        <v>2024.4187225292289</v>
      </c>
      <c r="H20" s="50">
        <v>312</v>
      </c>
      <c r="I20" s="169">
        <v>15195.6</v>
      </c>
      <c r="J20" s="150">
        <v>11396.7</v>
      </c>
      <c r="K20" s="151">
        <v>9877.1400000000012</v>
      </c>
      <c r="L20" s="56">
        <v>9117.36</v>
      </c>
      <c r="M20" s="56">
        <v>8357.5800000000017</v>
      </c>
      <c r="N20" s="58"/>
      <c r="O20" s="158"/>
      <c r="P20" s="153"/>
      <c r="Q20" s="68"/>
      <c r="R20" s="68"/>
      <c r="S20" s="152"/>
      <c r="T20" s="61"/>
      <c r="U20" s="159"/>
      <c r="V20" s="155"/>
      <c r="W20" s="156"/>
      <c r="X20" s="156"/>
      <c r="Y20" s="60"/>
    </row>
    <row r="21" spans="1:25" x14ac:dyDescent="0.25">
      <c r="A21" s="168" t="s">
        <v>61</v>
      </c>
      <c r="B21" s="50">
        <v>26</v>
      </c>
      <c r="C21" s="169">
        <v>1513.7550000000003</v>
      </c>
      <c r="D21" s="150">
        <v>1135.3162500000003</v>
      </c>
      <c r="E21" s="151">
        <v>983.94075000000021</v>
      </c>
      <c r="F21" s="56">
        <v>908.25300000000016</v>
      </c>
      <c r="G21" s="56">
        <v>832.56525000000022</v>
      </c>
      <c r="H21" s="50">
        <v>40</v>
      </c>
      <c r="I21" s="169">
        <v>2186.9325000000003</v>
      </c>
      <c r="J21" s="150">
        <v>1640.1993750000001</v>
      </c>
      <c r="K21" s="151">
        <v>1421.5061250000003</v>
      </c>
      <c r="L21" s="56">
        <v>1312.1595000000002</v>
      </c>
      <c r="M21" s="170">
        <v>1202.8128750000003</v>
      </c>
      <c r="N21" s="171">
        <v>18</v>
      </c>
      <c r="O21" s="158">
        <v>1126.9125000000001</v>
      </c>
      <c r="P21" s="153">
        <v>788.83875</v>
      </c>
      <c r="Q21" s="68">
        <v>676.14750000000004</v>
      </c>
      <c r="R21" s="68">
        <v>619.80187500000011</v>
      </c>
      <c r="S21" s="152">
        <v>563.45625000000007</v>
      </c>
      <c r="T21" s="61">
        <v>102</v>
      </c>
      <c r="U21" s="159">
        <v>6017.1525000000001</v>
      </c>
      <c r="V21" s="155">
        <v>4212.0067499999996</v>
      </c>
      <c r="W21" s="156">
        <v>3610.2914999999998</v>
      </c>
      <c r="X21" s="156">
        <v>3309.4338750000002</v>
      </c>
      <c r="Y21" s="60">
        <v>3008.5762500000001</v>
      </c>
    </row>
    <row r="22" spans="1:25" x14ac:dyDescent="0.25">
      <c r="A22" s="168" t="s">
        <v>63</v>
      </c>
      <c r="B22" s="50">
        <v>173</v>
      </c>
      <c r="C22" s="169">
        <v>23519.77</v>
      </c>
      <c r="D22" s="150">
        <v>17639.827499999999</v>
      </c>
      <c r="E22" s="151">
        <v>15287.8505</v>
      </c>
      <c r="F22" s="56">
        <v>14111.861999999999</v>
      </c>
      <c r="G22" s="56">
        <v>12935.873500000002</v>
      </c>
      <c r="H22" s="49">
        <v>808</v>
      </c>
      <c r="I22" s="163">
        <v>101582.21</v>
      </c>
      <c r="J22" s="150">
        <v>76186.657500000001</v>
      </c>
      <c r="K22" s="151">
        <v>66028.436500000011</v>
      </c>
      <c r="L22" s="56">
        <v>60949.326000000001</v>
      </c>
      <c r="M22" s="53">
        <v>55870.215500000006</v>
      </c>
      <c r="N22" s="52"/>
      <c r="O22" s="172"/>
      <c r="P22" s="173"/>
      <c r="Q22" s="86"/>
      <c r="R22" s="68"/>
      <c r="S22" s="152"/>
      <c r="T22" s="61"/>
      <c r="U22" s="159"/>
      <c r="V22" s="155"/>
      <c r="W22" s="156"/>
      <c r="X22" s="156"/>
      <c r="Y22" s="60"/>
    </row>
    <row r="23" spans="1:25" x14ac:dyDescent="0.25">
      <c r="A23" s="4" t="s">
        <v>138</v>
      </c>
      <c r="B23" s="49">
        <v>60</v>
      </c>
      <c r="C23" s="163">
        <v>4654.2243187420036</v>
      </c>
      <c r="D23" s="150">
        <v>3490.6682390565029</v>
      </c>
      <c r="E23" s="151">
        <v>3025.2458071823025</v>
      </c>
      <c r="F23" s="56">
        <v>2792.5345912452021</v>
      </c>
      <c r="G23" s="56">
        <v>2559.8233753081022</v>
      </c>
      <c r="H23" s="49">
        <v>311</v>
      </c>
      <c r="I23" s="163">
        <v>19470.726000000006</v>
      </c>
      <c r="J23" s="150">
        <v>14603.044500000004</v>
      </c>
      <c r="K23" s="151">
        <v>12655.971900000004</v>
      </c>
      <c r="L23" s="56">
        <v>11682.435600000003</v>
      </c>
      <c r="M23" s="53">
        <v>10708.899300000005</v>
      </c>
      <c r="N23" s="51"/>
      <c r="O23" s="174"/>
      <c r="P23" s="173"/>
      <c r="Q23" s="69"/>
      <c r="R23" s="68"/>
      <c r="S23" s="152"/>
      <c r="T23" s="59"/>
      <c r="U23" s="154"/>
      <c r="V23" s="155"/>
      <c r="W23" s="156"/>
      <c r="X23" s="156"/>
      <c r="Y23" s="60"/>
    </row>
    <row r="24" spans="1:25" ht="15.75" thickBot="1" x14ac:dyDescent="0.3">
      <c r="A24" s="175" t="s">
        <v>139</v>
      </c>
      <c r="B24" s="176">
        <v>63</v>
      </c>
      <c r="C24" s="177">
        <v>4688.5250787291088</v>
      </c>
      <c r="D24" s="150">
        <v>3516.3938090468318</v>
      </c>
      <c r="E24" s="151">
        <v>3047.5413011739211</v>
      </c>
      <c r="F24" s="56">
        <v>2813.1150472374652</v>
      </c>
      <c r="G24" s="56">
        <v>2578.6887933010103</v>
      </c>
      <c r="H24" s="178">
        <v>366</v>
      </c>
      <c r="I24" s="177">
        <v>30190.050000000003</v>
      </c>
      <c r="J24" s="150">
        <v>22642.537500000002</v>
      </c>
      <c r="K24" s="151">
        <v>19623.532500000001</v>
      </c>
      <c r="L24" s="56">
        <v>18114.030000000002</v>
      </c>
      <c r="M24" s="53">
        <v>16604.527500000004</v>
      </c>
      <c r="N24" s="51"/>
      <c r="O24" s="174"/>
      <c r="P24" s="173"/>
      <c r="Q24" s="179"/>
      <c r="R24" s="68"/>
      <c r="S24" s="152"/>
      <c r="T24" s="59"/>
      <c r="U24" s="154"/>
      <c r="V24" s="155"/>
      <c r="W24" s="156"/>
      <c r="X24" s="156"/>
      <c r="Y24" s="60"/>
    </row>
    <row r="25" spans="1:25" ht="15" customHeight="1" thickTop="1" thickBot="1" x14ac:dyDescent="0.3">
      <c r="A25" s="180" t="s">
        <v>11</v>
      </c>
      <c r="B25" s="181">
        <f>SUM(B9:B24)</f>
        <v>2261</v>
      </c>
      <c r="C25" s="182">
        <v>236068.61108329272</v>
      </c>
      <c r="D25" s="203">
        <v>177051.45831246956</v>
      </c>
      <c r="E25" s="204">
        <v>153444.59720414027</v>
      </c>
      <c r="F25" s="205">
        <v>141641.16664997561</v>
      </c>
      <c r="G25" s="205">
        <v>129837.73609581098</v>
      </c>
      <c r="H25" s="183">
        <v>3615</v>
      </c>
      <c r="I25" s="184">
        <v>362255.12459447898</v>
      </c>
      <c r="J25" s="206">
        <v>271691.34344585927</v>
      </c>
      <c r="K25" s="207">
        <v>235465.83098641137</v>
      </c>
      <c r="L25" s="208">
        <v>217353.07475668739</v>
      </c>
      <c r="M25" s="209">
        <v>199240.31852696344</v>
      </c>
      <c r="N25" s="185">
        <v>2890</v>
      </c>
      <c r="O25" s="186">
        <v>302357.01532499958</v>
      </c>
      <c r="P25" s="216">
        <v>211649.91072749969</v>
      </c>
      <c r="Q25" s="217">
        <v>181414.20919499971</v>
      </c>
      <c r="R25" s="217">
        <v>166296.35842874975</v>
      </c>
      <c r="S25" s="218">
        <v>151178.50766249979</v>
      </c>
      <c r="T25" s="187">
        <v>1289</v>
      </c>
      <c r="U25" s="188">
        <v>123056.77949999965</v>
      </c>
      <c r="V25" s="219">
        <v>86139.745649999764</v>
      </c>
      <c r="W25" s="220">
        <v>73834.067699999796</v>
      </c>
      <c r="X25" s="220">
        <v>67681.228724999819</v>
      </c>
      <c r="Y25" s="221">
        <v>61528.389749999835</v>
      </c>
    </row>
    <row r="26" spans="1:25" ht="15.75" thickBot="1" x14ac:dyDescent="0.3">
      <c r="B26" s="202"/>
      <c r="C26" s="45"/>
      <c r="D26" s="340" t="s">
        <v>146</v>
      </c>
      <c r="E26" s="341"/>
      <c r="F26" s="341"/>
      <c r="G26" s="342"/>
      <c r="H26" s="202"/>
      <c r="I26" s="45"/>
      <c r="J26" s="331" t="s">
        <v>147</v>
      </c>
      <c r="K26" s="332"/>
      <c r="L26" s="332"/>
      <c r="M26" s="333"/>
      <c r="P26" s="334" t="s">
        <v>148</v>
      </c>
      <c r="Q26" s="335"/>
      <c r="R26" s="335"/>
      <c r="S26" s="336"/>
      <c r="V26" s="337" t="s">
        <v>149</v>
      </c>
      <c r="W26" s="338"/>
      <c r="X26" s="338"/>
      <c r="Y26" s="339"/>
    </row>
    <row r="27" spans="1:25" x14ac:dyDescent="0.25">
      <c r="B27" s="202"/>
      <c r="C27" s="45"/>
      <c r="H27" s="202"/>
      <c r="I27" s="45"/>
    </row>
    <row r="28" spans="1:25" ht="15.75" thickBot="1" x14ac:dyDescent="0.3">
      <c r="B28" s="202"/>
      <c r="C28" s="45"/>
      <c r="H28" s="202"/>
      <c r="I28" s="45"/>
    </row>
    <row r="29" spans="1:25" ht="21.75" thickBot="1" x14ac:dyDescent="0.4">
      <c r="A29" s="71"/>
      <c r="B29" s="306" t="s">
        <v>129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6"/>
    </row>
    <row r="30" spans="1:25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5" ht="15" customHeight="1" x14ac:dyDescent="0.25">
      <c r="A31" s="308"/>
      <c r="B31" s="312" t="s">
        <v>130</v>
      </c>
      <c r="C31" s="313"/>
      <c r="D31" s="313"/>
      <c r="E31" s="313"/>
      <c r="F31" s="313"/>
      <c r="G31" s="314"/>
      <c r="H31" s="322" t="s">
        <v>131</v>
      </c>
      <c r="I31" s="323"/>
      <c r="J31" s="323"/>
      <c r="K31" s="323"/>
      <c r="L31" s="323"/>
      <c r="M31" s="324"/>
      <c r="N31" s="304" t="s">
        <v>132</v>
      </c>
      <c r="O31" s="305"/>
      <c r="P31" s="305"/>
      <c r="Q31" s="305"/>
      <c r="R31" s="305"/>
      <c r="S31" s="325"/>
      <c r="T31" s="326" t="s">
        <v>133</v>
      </c>
      <c r="U31" s="327"/>
      <c r="V31" s="327"/>
      <c r="W31" s="327"/>
      <c r="X31" s="327"/>
      <c r="Y31" s="328"/>
    </row>
    <row r="32" spans="1:25" ht="30" x14ac:dyDescent="0.25">
      <c r="A32" s="309"/>
      <c r="B32" s="142"/>
      <c r="C32" s="143"/>
      <c r="D32" s="224" t="s">
        <v>141</v>
      </c>
      <c r="E32" s="225" t="s">
        <v>142</v>
      </c>
      <c r="F32" s="225" t="s">
        <v>143</v>
      </c>
      <c r="G32" s="226" t="s">
        <v>144</v>
      </c>
      <c r="H32" s="310"/>
      <c r="I32" s="311"/>
      <c r="J32" s="227" t="s">
        <v>141</v>
      </c>
      <c r="K32" s="228" t="s">
        <v>142</v>
      </c>
      <c r="L32" s="228" t="s">
        <v>143</v>
      </c>
      <c r="M32" s="229" t="s">
        <v>144</v>
      </c>
      <c r="N32" s="318"/>
      <c r="O32" s="319"/>
      <c r="P32" s="230" t="s">
        <v>141</v>
      </c>
      <c r="Q32" s="231" t="s">
        <v>142</v>
      </c>
      <c r="R32" s="232" t="s">
        <v>143</v>
      </c>
      <c r="S32" s="231" t="s">
        <v>144</v>
      </c>
      <c r="T32" s="320"/>
      <c r="U32" s="321"/>
      <c r="V32" s="233" t="s">
        <v>141</v>
      </c>
      <c r="W32" s="234" t="s">
        <v>142</v>
      </c>
      <c r="X32" s="234" t="s">
        <v>143</v>
      </c>
      <c r="Y32" s="234" t="s">
        <v>144</v>
      </c>
    </row>
    <row r="33" spans="1:26" ht="30.75" thickBot="1" x14ac:dyDescent="0.3">
      <c r="A33" s="144" t="s">
        <v>12</v>
      </c>
      <c r="B33" s="145" t="s">
        <v>134</v>
      </c>
      <c r="C33" s="146" t="s">
        <v>100</v>
      </c>
      <c r="D33" s="239">
        <v>0.25</v>
      </c>
      <c r="E33" s="240">
        <v>0.35</v>
      </c>
      <c r="F33" s="240">
        <v>0.4</v>
      </c>
      <c r="G33" s="241">
        <v>0.45</v>
      </c>
      <c r="H33" s="242" t="s">
        <v>51</v>
      </c>
      <c r="I33" s="147" t="s">
        <v>100</v>
      </c>
      <c r="J33" s="243">
        <v>0.25</v>
      </c>
      <c r="K33" s="244">
        <v>0.35</v>
      </c>
      <c r="L33" s="245">
        <v>0.4</v>
      </c>
      <c r="M33" s="245">
        <v>0.45</v>
      </c>
      <c r="N33" s="246" t="s">
        <v>50</v>
      </c>
      <c r="O33" s="148" t="s">
        <v>100</v>
      </c>
      <c r="P33" s="247">
        <v>0.3</v>
      </c>
      <c r="Q33" s="248">
        <v>0.4</v>
      </c>
      <c r="R33" s="249">
        <v>0.45</v>
      </c>
      <c r="S33" s="248">
        <v>0.5</v>
      </c>
      <c r="T33" s="250" t="s">
        <v>52</v>
      </c>
      <c r="U33" s="54" t="s">
        <v>100</v>
      </c>
      <c r="V33" s="251">
        <v>0.3</v>
      </c>
      <c r="W33" s="252">
        <v>0.4</v>
      </c>
      <c r="X33" s="252">
        <v>0.45</v>
      </c>
      <c r="Y33" s="253">
        <v>0.5</v>
      </c>
      <c r="Z33" s="175"/>
    </row>
    <row r="34" spans="1:26" ht="15.75" thickTop="1" x14ac:dyDescent="0.25">
      <c r="A34" s="201" t="s">
        <v>13</v>
      </c>
      <c r="B34" s="62">
        <v>20</v>
      </c>
      <c r="C34" s="200">
        <v>2361.5500000000002</v>
      </c>
      <c r="D34" s="150">
        <v>1771.1625000000001</v>
      </c>
      <c r="E34" s="67">
        <v>1535.0075000000002</v>
      </c>
      <c r="F34" s="56">
        <v>1416.93</v>
      </c>
      <c r="G34" s="56">
        <v>1298.8525000000002</v>
      </c>
      <c r="H34" s="62">
        <v>62</v>
      </c>
      <c r="I34" s="200">
        <v>5903.04</v>
      </c>
      <c r="J34" s="150">
        <v>4427.28</v>
      </c>
      <c r="K34" s="67">
        <v>3836.9760000000001</v>
      </c>
      <c r="L34" s="56">
        <v>3541.8240000000001</v>
      </c>
      <c r="M34" s="56">
        <v>3246.672</v>
      </c>
      <c r="N34" s="57">
        <v>183</v>
      </c>
      <c r="O34" s="152">
        <v>13162.500000000004</v>
      </c>
      <c r="P34" s="153">
        <v>9213.7500000000018</v>
      </c>
      <c r="Q34" s="68">
        <v>7897.5000000000018</v>
      </c>
      <c r="R34" s="68">
        <v>7239.3750000000027</v>
      </c>
      <c r="S34" s="199">
        <v>6581.2500000000018</v>
      </c>
      <c r="T34" s="59"/>
      <c r="U34" s="154"/>
      <c r="V34" s="155"/>
      <c r="W34" s="156"/>
      <c r="X34" s="156"/>
      <c r="Y34" s="60"/>
    </row>
    <row r="35" spans="1:26" x14ac:dyDescent="0.25">
      <c r="A35" s="198" t="s">
        <v>14</v>
      </c>
      <c r="B35" s="65">
        <v>9</v>
      </c>
      <c r="C35" s="157">
        <v>978.3</v>
      </c>
      <c r="D35" s="150">
        <v>733.72499999999991</v>
      </c>
      <c r="E35" s="67">
        <v>635.89499999999998</v>
      </c>
      <c r="F35" s="56">
        <v>586.9799999999999</v>
      </c>
      <c r="G35" s="56">
        <v>538.06500000000005</v>
      </c>
      <c r="H35" s="65">
        <v>14</v>
      </c>
      <c r="I35" s="157">
        <v>1430.33</v>
      </c>
      <c r="J35" s="150">
        <v>1072.7474999999999</v>
      </c>
      <c r="K35" s="67">
        <v>929.71449999999993</v>
      </c>
      <c r="L35" s="56">
        <v>858.19799999999998</v>
      </c>
      <c r="M35" s="56">
        <v>786.68150000000003</v>
      </c>
      <c r="N35" s="58">
        <v>16</v>
      </c>
      <c r="O35" s="158">
        <v>1599.0750000000005</v>
      </c>
      <c r="P35" s="153">
        <v>1119.3525000000002</v>
      </c>
      <c r="Q35" s="68">
        <v>959.44500000000028</v>
      </c>
      <c r="R35" s="68">
        <v>879.49125000000038</v>
      </c>
      <c r="S35" s="69">
        <v>799.53750000000025</v>
      </c>
      <c r="T35" s="61">
        <v>18</v>
      </c>
      <c r="U35" s="159">
        <v>1666.7775000000001</v>
      </c>
      <c r="V35" s="155">
        <v>1166.74425</v>
      </c>
      <c r="W35" s="156">
        <v>1000.0665</v>
      </c>
      <c r="X35" s="156">
        <v>916.7276250000001</v>
      </c>
      <c r="Y35" s="60">
        <v>833.38875000000007</v>
      </c>
    </row>
    <row r="36" spans="1:26" x14ac:dyDescent="0.25">
      <c r="A36" s="197" t="s">
        <v>15</v>
      </c>
      <c r="B36" s="65">
        <v>19</v>
      </c>
      <c r="C36" s="157">
        <v>2004.47</v>
      </c>
      <c r="D36" s="150">
        <v>1503.3525</v>
      </c>
      <c r="E36" s="67">
        <v>1302.9055000000001</v>
      </c>
      <c r="F36" s="56">
        <v>1202.682</v>
      </c>
      <c r="G36" s="56">
        <v>1102.4585000000002</v>
      </c>
      <c r="H36" s="65">
        <v>64</v>
      </c>
      <c r="I36" s="157">
        <v>6350.4</v>
      </c>
      <c r="J36" s="150">
        <v>4762.7999999999993</v>
      </c>
      <c r="K36" s="67">
        <v>4127.76</v>
      </c>
      <c r="L36" s="56">
        <v>3810.24</v>
      </c>
      <c r="M36" s="56">
        <v>3492.7200000000003</v>
      </c>
      <c r="N36" s="58">
        <v>80</v>
      </c>
      <c r="O36" s="158">
        <v>6828.5699999999988</v>
      </c>
      <c r="P36" s="153">
        <v>4779.9989999999989</v>
      </c>
      <c r="Q36" s="68">
        <v>4097.1419999999989</v>
      </c>
      <c r="R36" s="68">
        <v>3755.7134999999998</v>
      </c>
      <c r="S36" s="69">
        <v>3414.2849999999994</v>
      </c>
      <c r="T36" s="61">
        <v>3</v>
      </c>
      <c r="U36" s="159">
        <v>296.19</v>
      </c>
      <c r="V36" s="155">
        <v>207.333</v>
      </c>
      <c r="W36" s="156">
        <v>177.714</v>
      </c>
      <c r="X36" s="156">
        <v>162.90450000000001</v>
      </c>
      <c r="Y36" s="60">
        <v>148.095</v>
      </c>
    </row>
    <row r="37" spans="1:26" x14ac:dyDescent="0.25">
      <c r="A37" s="197" t="s">
        <v>16</v>
      </c>
      <c r="B37" s="65">
        <v>31</v>
      </c>
      <c r="C37" s="157">
        <v>2948.17</v>
      </c>
      <c r="D37" s="150">
        <v>2211.1275000000001</v>
      </c>
      <c r="E37" s="67">
        <v>1916.3105</v>
      </c>
      <c r="F37" s="56">
        <v>1768.902</v>
      </c>
      <c r="G37" s="56">
        <v>1621.4935000000003</v>
      </c>
      <c r="H37" s="65">
        <v>38</v>
      </c>
      <c r="I37" s="157">
        <v>4298.05</v>
      </c>
      <c r="J37" s="150">
        <v>3223.5375000000004</v>
      </c>
      <c r="K37" s="67">
        <v>2793.7325000000001</v>
      </c>
      <c r="L37" s="56">
        <v>2578.83</v>
      </c>
      <c r="M37" s="56">
        <v>2363.9275000000002</v>
      </c>
      <c r="N37" s="64">
        <v>23</v>
      </c>
      <c r="O37" s="158">
        <v>2991.4650000000001</v>
      </c>
      <c r="P37" s="153">
        <v>2094.0255000000002</v>
      </c>
      <c r="Q37" s="68">
        <v>1794.8790000000001</v>
      </c>
      <c r="R37" s="68">
        <v>1645.3057500000002</v>
      </c>
      <c r="S37" s="69">
        <v>1495.7325000000001</v>
      </c>
      <c r="T37" s="61">
        <v>16</v>
      </c>
      <c r="U37" s="159">
        <v>1752.3000000000002</v>
      </c>
      <c r="V37" s="155">
        <v>1226.6100000000001</v>
      </c>
      <c r="W37" s="156">
        <v>1051.3800000000001</v>
      </c>
      <c r="X37" s="156">
        <v>963.76500000000021</v>
      </c>
      <c r="Y37" s="60">
        <v>876.15000000000009</v>
      </c>
    </row>
    <row r="38" spans="1:26" x14ac:dyDescent="0.25">
      <c r="A38" s="197" t="s">
        <v>17</v>
      </c>
      <c r="B38" s="65">
        <v>92</v>
      </c>
      <c r="C38" s="157">
        <v>14219.64</v>
      </c>
      <c r="D38" s="150">
        <v>10664.73</v>
      </c>
      <c r="E38" s="67">
        <v>9242.7659999999996</v>
      </c>
      <c r="F38" s="56">
        <v>8531.7839999999997</v>
      </c>
      <c r="G38" s="56">
        <v>7820.8020000000006</v>
      </c>
      <c r="H38" s="65">
        <v>82</v>
      </c>
      <c r="I38" s="157">
        <v>9738.1299999999992</v>
      </c>
      <c r="J38" s="150">
        <v>7303.5974999999999</v>
      </c>
      <c r="K38" s="67">
        <v>6329.7844999999998</v>
      </c>
      <c r="L38" s="56">
        <v>5842.8779999999997</v>
      </c>
      <c r="M38" s="56">
        <v>5355.9714999999997</v>
      </c>
      <c r="N38" s="58">
        <v>116</v>
      </c>
      <c r="O38" s="158">
        <v>13288.994999999999</v>
      </c>
      <c r="P38" s="153">
        <v>9302.2964999999986</v>
      </c>
      <c r="Q38" s="68">
        <v>7973.396999999999</v>
      </c>
      <c r="R38" s="68">
        <v>7308.9472500000002</v>
      </c>
      <c r="S38" s="69">
        <v>6644.4974999999995</v>
      </c>
      <c r="T38" s="61">
        <v>24</v>
      </c>
      <c r="U38" s="159">
        <v>3856.9500000000003</v>
      </c>
      <c r="V38" s="155">
        <v>2699.8650000000002</v>
      </c>
      <c r="W38" s="156">
        <v>2314.17</v>
      </c>
      <c r="X38" s="156">
        <v>2121.3225000000002</v>
      </c>
      <c r="Y38" s="60">
        <v>1928.4750000000001</v>
      </c>
    </row>
    <row r="39" spans="1:26" x14ac:dyDescent="0.25">
      <c r="A39" s="197" t="s">
        <v>108</v>
      </c>
      <c r="B39" s="65">
        <v>5</v>
      </c>
      <c r="C39" s="157">
        <v>280.13</v>
      </c>
      <c r="D39" s="150">
        <v>210.0975</v>
      </c>
      <c r="E39" s="67">
        <v>182.08449999999999</v>
      </c>
      <c r="F39" s="56">
        <v>168.078</v>
      </c>
      <c r="G39" s="56">
        <v>154.07150000000001</v>
      </c>
      <c r="H39" s="65">
        <v>15</v>
      </c>
      <c r="I39" s="157">
        <v>663.12</v>
      </c>
      <c r="J39" s="150">
        <v>497.34000000000003</v>
      </c>
      <c r="K39" s="67">
        <v>431.02800000000002</v>
      </c>
      <c r="L39" s="56">
        <v>397.87200000000001</v>
      </c>
      <c r="M39" s="56">
        <v>364.71600000000001</v>
      </c>
      <c r="N39" s="58"/>
      <c r="O39" s="158"/>
      <c r="P39" s="153"/>
      <c r="Q39" s="68"/>
      <c r="R39" s="68"/>
      <c r="S39" s="69"/>
      <c r="T39" s="61"/>
      <c r="U39" s="159"/>
      <c r="V39" s="155"/>
      <c r="W39" s="156"/>
      <c r="X39" s="156"/>
      <c r="Y39" s="60"/>
    </row>
    <row r="40" spans="1:26" x14ac:dyDescent="0.25">
      <c r="A40" s="197" t="s">
        <v>18</v>
      </c>
      <c r="B40" s="65">
        <v>90</v>
      </c>
      <c r="C40" s="157">
        <v>10388.32</v>
      </c>
      <c r="D40" s="150">
        <v>7791.24</v>
      </c>
      <c r="E40" s="67">
        <v>6752.4080000000004</v>
      </c>
      <c r="F40" s="56">
        <v>6232.9919999999993</v>
      </c>
      <c r="G40" s="56">
        <v>5713.576</v>
      </c>
      <c r="H40" s="65">
        <v>259</v>
      </c>
      <c r="I40" s="157">
        <v>25893.57</v>
      </c>
      <c r="J40" s="150">
        <v>19420.177499999998</v>
      </c>
      <c r="K40" s="67">
        <v>16830.820500000002</v>
      </c>
      <c r="L40" s="56">
        <v>15536.142</v>
      </c>
      <c r="M40" s="56">
        <v>14241.463500000002</v>
      </c>
      <c r="N40" s="58">
        <v>44</v>
      </c>
      <c r="O40" s="158">
        <v>3707.9100000000003</v>
      </c>
      <c r="P40" s="153">
        <v>2595.5370000000003</v>
      </c>
      <c r="Q40" s="68">
        <v>2224.7460000000001</v>
      </c>
      <c r="R40" s="68">
        <v>2039.3505000000002</v>
      </c>
      <c r="S40" s="69">
        <v>1853.9550000000002</v>
      </c>
      <c r="T40" s="61">
        <v>32</v>
      </c>
      <c r="U40" s="159">
        <v>2827.9125000000004</v>
      </c>
      <c r="V40" s="155">
        <v>1979.5387500000002</v>
      </c>
      <c r="W40" s="156">
        <v>1696.7475000000002</v>
      </c>
      <c r="X40" s="156">
        <v>1555.3518750000003</v>
      </c>
      <c r="Y40" s="60">
        <v>1413.9562500000002</v>
      </c>
    </row>
    <row r="41" spans="1:26" x14ac:dyDescent="0.25">
      <c r="A41" s="197" t="s">
        <v>19</v>
      </c>
      <c r="B41" s="65">
        <v>15</v>
      </c>
      <c r="C41" s="157">
        <v>1436.37</v>
      </c>
      <c r="D41" s="150">
        <v>1077.2774999999999</v>
      </c>
      <c r="E41" s="67">
        <v>933.64049999999997</v>
      </c>
      <c r="F41" s="56">
        <v>861.82199999999989</v>
      </c>
      <c r="G41" s="56">
        <v>790.00350000000003</v>
      </c>
      <c r="H41" s="65">
        <v>15</v>
      </c>
      <c r="I41" s="157">
        <v>2065</v>
      </c>
      <c r="J41" s="150">
        <v>1548.75</v>
      </c>
      <c r="K41" s="67">
        <v>1342.25</v>
      </c>
      <c r="L41" s="56">
        <v>1239</v>
      </c>
      <c r="M41" s="56">
        <v>1135.75</v>
      </c>
      <c r="N41" s="58"/>
      <c r="O41" s="158"/>
      <c r="P41" s="153"/>
      <c r="Q41" s="68"/>
      <c r="R41" s="68"/>
      <c r="S41" s="69"/>
      <c r="T41" s="61"/>
      <c r="U41" s="159"/>
      <c r="V41" s="155"/>
      <c r="W41" s="156"/>
      <c r="X41" s="156"/>
      <c r="Y41" s="60"/>
    </row>
    <row r="42" spans="1:26" x14ac:dyDescent="0.25">
      <c r="A42" s="197" t="s">
        <v>109</v>
      </c>
      <c r="B42" s="65">
        <v>7</v>
      </c>
      <c r="C42" s="157">
        <v>471.83</v>
      </c>
      <c r="D42" s="150">
        <v>353.8725</v>
      </c>
      <c r="E42" s="67">
        <v>306.68950000000001</v>
      </c>
      <c r="F42" s="56">
        <v>283.09799999999996</v>
      </c>
      <c r="G42" s="56">
        <v>259.50650000000002</v>
      </c>
      <c r="H42" s="65">
        <v>20</v>
      </c>
      <c r="I42" s="157">
        <v>1379.7</v>
      </c>
      <c r="J42" s="150">
        <v>1034.7750000000001</v>
      </c>
      <c r="K42" s="67">
        <v>896.80500000000006</v>
      </c>
      <c r="L42" s="56">
        <v>827.82</v>
      </c>
      <c r="M42" s="56">
        <v>758.83500000000004</v>
      </c>
      <c r="N42" s="58"/>
      <c r="O42" s="158"/>
      <c r="P42" s="153"/>
      <c r="Q42" s="68"/>
      <c r="R42" s="68"/>
      <c r="S42" s="69"/>
      <c r="T42" s="61"/>
      <c r="U42" s="159"/>
      <c r="V42" s="155"/>
      <c r="W42" s="156"/>
      <c r="X42" s="156"/>
      <c r="Y42" s="60"/>
    </row>
    <row r="43" spans="1:26" x14ac:dyDescent="0.25">
      <c r="A43" s="197" t="s">
        <v>20</v>
      </c>
      <c r="B43" s="65">
        <v>33</v>
      </c>
      <c r="C43" s="157">
        <v>3075.17</v>
      </c>
      <c r="D43" s="150">
        <v>2306.3775000000001</v>
      </c>
      <c r="E43" s="67">
        <v>1998.8605000000002</v>
      </c>
      <c r="F43" s="56">
        <v>1845.1019999999999</v>
      </c>
      <c r="G43" s="56">
        <v>1691.3435000000002</v>
      </c>
      <c r="H43" s="65">
        <v>35</v>
      </c>
      <c r="I43" s="157">
        <v>3327.68</v>
      </c>
      <c r="J43" s="150">
        <v>2495.7599999999998</v>
      </c>
      <c r="K43" s="67">
        <v>2162.9920000000002</v>
      </c>
      <c r="L43" s="56">
        <v>1996.6079999999997</v>
      </c>
      <c r="M43" s="56">
        <v>1830.2240000000002</v>
      </c>
      <c r="N43" s="64">
        <v>83</v>
      </c>
      <c r="O43" s="158">
        <v>9501.0299999999988</v>
      </c>
      <c r="P43" s="153">
        <v>6650.7209999999986</v>
      </c>
      <c r="Q43" s="68">
        <v>5700.6179999999995</v>
      </c>
      <c r="R43" s="68">
        <v>5225.5664999999999</v>
      </c>
      <c r="S43" s="69">
        <v>4750.5149999999994</v>
      </c>
      <c r="T43" s="61">
        <v>35</v>
      </c>
      <c r="U43" s="159">
        <v>2089.6650000000004</v>
      </c>
      <c r="V43" s="155">
        <v>1462.7655000000002</v>
      </c>
      <c r="W43" s="156">
        <v>1253.7990000000002</v>
      </c>
      <c r="X43" s="156">
        <v>1149.3157500000004</v>
      </c>
      <c r="Y43" s="60">
        <v>1044.8325000000002</v>
      </c>
    </row>
    <row r="44" spans="1:26" x14ac:dyDescent="0.25">
      <c r="A44" s="197" t="s">
        <v>21</v>
      </c>
      <c r="B44" s="65">
        <v>396</v>
      </c>
      <c r="C44" s="157">
        <v>37968.65</v>
      </c>
      <c r="D44" s="150">
        <v>28476.487500000003</v>
      </c>
      <c r="E44" s="67">
        <v>24679.622500000001</v>
      </c>
      <c r="F44" s="56">
        <v>22781.19</v>
      </c>
      <c r="G44" s="56">
        <v>20882.757500000003</v>
      </c>
      <c r="H44" s="65">
        <v>743</v>
      </c>
      <c r="I44" s="157">
        <v>73571.520000000004</v>
      </c>
      <c r="J44" s="150">
        <v>55178.64</v>
      </c>
      <c r="K44" s="67">
        <v>47821.488000000005</v>
      </c>
      <c r="L44" s="56">
        <v>44142.912000000004</v>
      </c>
      <c r="M44" s="56">
        <v>40464.336000000003</v>
      </c>
      <c r="N44" s="58">
        <v>471</v>
      </c>
      <c r="O44" s="158">
        <v>44264.502000000008</v>
      </c>
      <c r="P44" s="153">
        <v>30985.151400000002</v>
      </c>
      <c r="Q44" s="68">
        <v>26558.701200000003</v>
      </c>
      <c r="R44" s="68">
        <v>24345.476100000007</v>
      </c>
      <c r="S44" s="69">
        <v>22132.251000000004</v>
      </c>
      <c r="T44" s="61">
        <v>225</v>
      </c>
      <c r="U44" s="159">
        <v>18321.727499999997</v>
      </c>
      <c r="V44" s="155">
        <v>12825.209249999998</v>
      </c>
      <c r="W44" s="156">
        <v>10993.036499999998</v>
      </c>
      <c r="X44" s="156">
        <v>10076.950124999999</v>
      </c>
      <c r="Y44" s="60">
        <v>9160.8637499999986</v>
      </c>
    </row>
    <row r="45" spans="1:26" x14ac:dyDescent="0.25">
      <c r="A45" s="197" t="s">
        <v>112</v>
      </c>
      <c r="B45" s="65">
        <v>4</v>
      </c>
      <c r="C45" s="157">
        <v>200.52</v>
      </c>
      <c r="D45" s="150">
        <v>150.39000000000001</v>
      </c>
      <c r="E45" s="67">
        <v>130.33800000000002</v>
      </c>
      <c r="F45" s="56">
        <v>120.312</v>
      </c>
      <c r="G45" s="56">
        <v>110.28600000000002</v>
      </c>
      <c r="H45" s="65">
        <v>12</v>
      </c>
      <c r="I45" s="157">
        <v>455.76</v>
      </c>
      <c r="J45" s="150">
        <v>341.82</v>
      </c>
      <c r="K45" s="67">
        <v>296.24400000000003</v>
      </c>
      <c r="L45" s="56">
        <v>273.45599999999996</v>
      </c>
      <c r="M45" s="56">
        <v>250.66800000000001</v>
      </c>
      <c r="N45" s="58"/>
      <c r="O45" s="158"/>
      <c r="P45" s="153"/>
      <c r="Q45" s="68"/>
      <c r="R45" s="68"/>
      <c r="S45" s="69"/>
      <c r="T45" s="61"/>
      <c r="U45" s="159"/>
      <c r="V45" s="155"/>
      <c r="W45" s="156"/>
      <c r="X45" s="156"/>
      <c r="Y45" s="60"/>
    </row>
    <row r="46" spans="1:26" x14ac:dyDescent="0.25">
      <c r="A46" s="197" t="s">
        <v>22</v>
      </c>
      <c r="B46" s="65">
        <v>174</v>
      </c>
      <c r="C46" s="157">
        <v>24111.47</v>
      </c>
      <c r="D46" s="150">
        <v>18083.602500000001</v>
      </c>
      <c r="E46" s="67">
        <v>15672.455500000002</v>
      </c>
      <c r="F46" s="56">
        <v>14466.882</v>
      </c>
      <c r="G46" s="56">
        <v>13261.308500000001</v>
      </c>
      <c r="H46" s="65">
        <v>246</v>
      </c>
      <c r="I46" s="157">
        <v>27877.11</v>
      </c>
      <c r="J46" s="150">
        <v>20907.8325</v>
      </c>
      <c r="K46" s="67">
        <v>18120.121500000001</v>
      </c>
      <c r="L46" s="56">
        <v>16726.266</v>
      </c>
      <c r="M46" s="56">
        <v>15332.410500000002</v>
      </c>
      <c r="N46" s="58">
        <v>114</v>
      </c>
      <c r="O46" s="158">
        <v>16505.761500000001</v>
      </c>
      <c r="P46" s="153">
        <v>11554.03305</v>
      </c>
      <c r="Q46" s="68">
        <v>9903.4568999999992</v>
      </c>
      <c r="R46" s="68">
        <v>9078.1688250000007</v>
      </c>
      <c r="S46" s="69">
        <v>8252.8807500000003</v>
      </c>
      <c r="T46" s="61">
        <v>103</v>
      </c>
      <c r="U46" s="159">
        <v>15036.84</v>
      </c>
      <c r="V46" s="155">
        <v>10525.787999999999</v>
      </c>
      <c r="W46" s="156">
        <v>9022.1039999999994</v>
      </c>
      <c r="X46" s="156">
        <v>8270.2620000000006</v>
      </c>
      <c r="Y46" s="60">
        <v>7518.42</v>
      </c>
    </row>
    <row r="47" spans="1:26" x14ac:dyDescent="0.25">
      <c r="A47" s="197" t="s">
        <v>23</v>
      </c>
      <c r="B47" s="63">
        <v>70</v>
      </c>
      <c r="C47" s="157">
        <v>9392.77</v>
      </c>
      <c r="D47" s="150">
        <v>7044.5775000000003</v>
      </c>
      <c r="E47" s="67">
        <v>6105.3005000000003</v>
      </c>
      <c r="F47" s="56">
        <v>5635.6620000000003</v>
      </c>
      <c r="G47" s="56">
        <v>5166.0235000000002</v>
      </c>
      <c r="H47" s="63">
        <v>76</v>
      </c>
      <c r="I47" s="157">
        <v>9868.51</v>
      </c>
      <c r="J47" s="150">
        <v>7401.3824999999997</v>
      </c>
      <c r="K47" s="67">
        <v>6414.5315000000001</v>
      </c>
      <c r="L47" s="56">
        <v>5921.1059999999998</v>
      </c>
      <c r="M47" s="56">
        <v>5427.6805000000004</v>
      </c>
      <c r="N47" s="58">
        <v>66</v>
      </c>
      <c r="O47" s="158">
        <v>8977.9995000000017</v>
      </c>
      <c r="P47" s="153">
        <v>6284.599650000001</v>
      </c>
      <c r="Q47" s="68">
        <v>5386.7997000000005</v>
      </c>
      <c r="R47" s="68">
        <v>4937.8997250000011</v>
      </c>
      <c r="S47" s="69">
        <v>4488.9997500000009</v>
      </c>
      <c r="T47" s="61">
        <v>23</v>
      </c>
      <c r="U47" s="159">
        <v>2713.7700000000004</v>
      </c>
      <c r="V47" s="155">
        <v>1899.6390000000001</v>
      </c>
      <c r="W47" s="156">
        <v>1628.2620000000002</v>
      </c>
      <c r="X47" s="156">
        <v>1492.5735000000004</v>
      </c>
      <c r="Y47" s="60">
        <v>1356.8850000000002</v>
      </c>
    </row>
    <row r="48" spans="1:26" x14ac:dyDescent="0.25">
      <c r="A48" s="197" t="s">
        <v>24</v>
      </c>
      <c r="B48" s="65">
        <v>271</v>
      </c>
      <c r="C48" s="157">
        <v>25079.61</v>
      </c>
      <c r="D48" s="150">
        <v>18809.7075</v>
      </c>
      <c r="E48" s="67">
        <v>16301.746500000001</v>
      </c>
      <c r="F48" s="56">
        <v>15047.766</v>
      </c>
      <c r="G48" s="56">
        <v>13793.785500000002</v>
      </c>
      <c r="H48" s="65">
        <v>411</v>
      </c>
      <c r="I48" s="157">
        <v>44993.42</v>
      </c>
      <c r="J48" s="150">
        <v>33745.065000000002</v>
      </c>
      <c r="K48" s="67">
        <v>29245.722999999998</v>
      </c>
      <c r="L48" s="56">
        <v>26996.052</v>
      </c>
      <c r="M48" s="56">
        <v>24746.381000000001</v>
      </c>
      <c r="N48" s="58">
        <v>239</v>
      </c>
      <c r="O48" s="158">
        <v>29519.694</v>
      </c>
      <c r="P48" s="153">
        <v>20663.785799999998</v>
      </c>
      <c r="Q48" s="68">
        <v>17711.8164</v>
      </c>
      <c r="R48" s="68">
        <v>16235.831700000001</v>
      </c>
      <c r="S48" s="69">
        <v>14759.847</v>
      </c>
      <c r="T48" s="61">
        <v>112</v>
      </c>
      <c r="U48" s="159">
        <v>10980.630000000001</v>
      </c>
      <c r="V48" s="155">
        <v>7686.4409999999998</v>
      </c>
      <c r="W48" s="156">
        <v>6588.3780000000006</v>
      </c>
      <c r="X48" s="156">
        <v>6039.3465000000015</v>
      </c>
      <c r="Y48" s="60">
        <v>5490.3150000000005</v>
      </c>
    </row>
    <row r="49" spans="1:25" x14ac:dyDescent="0.25">
      <c r="A49" s="197" t="s">
        <v>25</v>
      </c>
      <c r="B49" s="65">
        <v>9</v>
      </c>
      <c r="C49" s="157">
        <v>928.78</v>
      </c>
      <c r="D49" s="150">
        <v>696.58500000000004</v>
      </c>
      <c r="E49" s="67">
        <v>603.70699999999999</v>
      </c>
      <c r="F49" s="56">
        <v>557.26799999999992</v>
      </c>
      <c r="G49" s="56">
        <v>510.82900000000001</v>
      </c>
      <c r="H49" s="65">
        <v>14</v>
      </c>
      <c r="I49" s="157">
        <v>948.27</v>
      </c>
      <c r="J49" s="150">
        <v>711.20249999999999</v>
      </c>
      <c r="K49" s="67">
        <v>616.37549999999999</v>
      </c>
      <c r="L49" s="56">
        <v>568.96199999999999</v>
      </c>
      <c r="M49" s="56">
        <v>521.54849999999999</v>
      </c>
      <c r="N49" s="58">
        <v>3</v>
      </c>
      <c r="O49" s="158">
        <v>513</v>
      </c>
      <c r="P49" s="153">
        <v>359.09999999999997</v>
      </c>
      <c r="Q49" s="68">
        <v>307.8</v>
      </c>
      <c r="R49" s="68">
        <v>282.15000000000003</v>
      </c>
      <c r="S49" s="69">
        <v>256.5</v>
      </c>
      <c r="T49" s="61">
        <v>4</v>
      </c>
      <c r="U49" s="159">
        <v>720.22500000000002</v>
      </c>
      <c r="V49" s="155">
        <v>504.15749999999997</v>
      </c>
      <c r="W49" s="156">
        <v>432.13499999999999</v>
      </c>
      <c r="X49" s="156">
        <v>396.12375000000003</v>
      </c>
      <c r="Y49" s="60">
        <v>360.11250000000001</v>
      </c>
    </row>
    <row r="50" spans="1:25" x14ac:dyDescent="0.25">
      <c r="A50" s="197" t="s">
        <v>26</v>
      </c>
      <c r="B50" s="65">
        <v>115</v>
      </c>
      <c r="C50" s="157">
        <v>9788.1299999999992</v>
      </c>
      <c r="D50" s="150">
        <v>7341.0974999999999</v>
      </c>
      <c r="E50" s="67">
        <v>6362.2844999999998</v>
      </c>
      <c r="F50" s="56">
        <v>5872.8779999999997</v>
      </c>
      <c r="G50" s="56">
        <v>5383.4714999999997</v>
      </c>
      <c r="H50" s="65">
        <v>115</v>
      </c>
      <c r="I50" s="157">
        <v>8915.6200000000008</v>
      </c>
      <c r="J50" s="150">
        <v>6686.7150000000001</v>
      </c>
      <c r="K50" s="67">
        <v>5795.1530000000012</v>
      </c>
      <c r="L50" s="56">
        <v>5349.3720000000003</v>
      </c>
      <c r="M50" s="56">
        <v>4903.5910000000013</v>
      </c>
      <c r="N50" s="58">
        <v>108</v>
      </c>
      <c r="O50" s="158">
        <v>8468.3475000000017</v>
      </c>
      <c r="P50" s="153">
        <v>5927.8432500000008</v>
      </c>
      <c r="Q50" s="68">
        <v>5081.0085000000008</v>
      </c>
      <c r="R50" s="68">
        <v>4657.5911250000017</v>
      </c>
      <c r="S50" s="69">
        <v>4234.1737500000008</v>
      </c>
      <c r="T50" s="61">
        <v>21</v>
      </c>
      <c r="U50" s="159">
        <v>1761.3450000000003</v>
      </c>
      <c r="V50" s="155">
        <v>1232.9415000000001</v>
      </c>
      <c r="W50" s="156">
        <v>1056.807</v>
      </c>
      <c r="X50" s="156">
        <v>968.73975000000019</v>
      </c>
      <c r="Y50" s="60">
        <v>880.67250000000013</v>
      </c>
    </row>
    <row r="51" spans="1:25" x14ac:dyDescent="0.25">
      <c r="A51" s="197" t="s">
        <v>27</v>
      </c>
      <c r="B51" s="65">
        <v>11</v>
      </c>
      <c r="C51" s="157">
        <v>994.45</v>
      </c>
      <c r="D51" s="150">
        <v>745.83750000000009</v>
      </c>
      <c r="E51" s="67">
        <v>646.39250000000004</v>
      </c>
      <c r="F51" s="56">
        <v>596.66999999999996</v>
      </c>
      <c r="G51" s="56">
        <v>546.9475000000001</v>
      </c>
      <c r="H51" s="65">
        <v>23</v>
      </c>
      <c r="I51" s="157">
        <v>2843.84</v>
      </c>
      <c r="J51" s="150">
        <v>2132.88</v>
      </c>
      <c r="K51" s="67">
        <v>1848.4960000000001</v>
      </c>
      <c r="L51" s="56">
        <v>1706.3040000000001</v>
      </c>
      <c r="M51" s="56">
        <v>1564.1120000000003</v>
      </c>
      <c r="N51" s="58">
        <v>13</v>
      </c>
      <c r="O51" s="158">
        <v>1895.8050000000001</v>
      </c>
      <c r="P51" s="153">
        <v>1327.0635</v>
      </c>
      <c r="Q51" s="68">
        <v>1137.4829999999999</v>
      </c>
      <c r="R51" s="68">
        <v>1042.6927500000002</v>
      </c>
      <c r="S51" s="69">
        <v>947.90250000000003</v>
      </c>
      <c r="T51" s="61">
        <v>9</v>
      </c>
      <c r="U51" s="159">
        <v>1129.68</v>
      </c>
      <c r="V51" s="155">
        <v>790.77599999999995</v>
      </c>
      <c r="W51" s="156">
        <v>677.80799999999999</v>
      </c>
      <c r="X51" s="156">
        <v>621.32400000000007</v>
      </c>
      <c r="Y51" s="60">
        <v>564.84</v>
      </c>
    </row>
    <row r="52" spans="1:25" x14ac:dyDescent="0.25">
      <c r="A52" s="197" t="s">
        <v>28</v>
      </c>
      <c r="B52" s="65">
        <v>5</v>
      </c>
      <c r="C52" s="157">
        <v>476.61</v>
      </c>
      <c r="D52" s="150">
        <v>357.45749999999998</v>
      </c>
      <c r="E52" s="67">
        <v>309.79650000000004</v>
      </c>
      <c r="F52" s="56">
        <v>285.96600000000001</v>
      </c>
      <c r="G52" s="56">
        <v>262.13550000000004</v>
      </c>
      <c r="H52" s="65">
        <v>3</v>
      </c>
      <c r="I52" s="157">
        <v>699.53</v>
      </c>
      <c r="J52" s="150">
        <v>524.64750000000004</v>
      </c>
      <c r="K52" s="67">
        <v>454.69450000000001</v>
      </c>
      <c r="L52" s="56">
        <v>419.71799999999996</v>
      </c>
      <c r="M52" s="56">
        <v>384.74150000000003</v>
      </c>
      <c r="N52" s="58">
        <v>6</v>
      </c>
      <c r="O52" s="158">
        <v>574.93799999999999</v>
      </c>
      <c r="P52" s="153">
        <v>402.45659999999998</v>
      </c>
      <c r="Q52" s="68">
        <v>344.96279999999996</v>
      </c>
      <c r="R52" s="68">
        <v>316.21590000000003</v>
      </c>
      <c r="S52" s="69">
        <v>287.46899999999999</v>
      </c>
      <c r="T52" s="61">
        <v>66</v>
      </c>
      <c r="U52" s="159">
        <v>7192.3679999999958</v>
      </c>
      <c r="V52" s="155">
        <v>5034.6575999999968</v>
      </c>
      <c r="W52" s="156">
        <v>4315.4207999999971</v>
      </c>
      <c r="X52" s="156">
        <v>3955.8023999999982</v>
      </c>
      <c r="Y52" s="60">
        <v>3596.1839999999979</v>
      </c>
    </row>
    <row r="53" spans="1:25" x14ac:dyDescent="0.25">
      <c r="A53" s="197" t="s">
        <v>29</v>
      </c>
      <c r="B53" s="65">
        <v>245</v>
      </c>
      <c r="C53" s="157">
        <v>22660.06</v>
      </c>
      <c r="D53" s="150">
        <v>16995.045000000002</v>
      </c>
      <c r="E53" s="67">
        <v>14729.039000000001</v>
      </c>
      <c r="F53" s="56">
        <v>13596.036</v>
      </c>
      <c r="G53" s="56">
        <v>12463.033000000001</v>
      </c>
      <c r="H53" s="65">
        <v>314</v>
      </c>
      <c r="I53" s="157">
        <v>27227.15</v>
      </c>
      <c r="J53" s="150">
        <v>20420.362500000003</v>
      </c>
      <c r="K53" s="67">
        <v>17697.647500000003</v>
      </c>
      <c r="L53" s="56">
        <v>16336.29</v>
      </c>
      <c r="M53" s="56">
        <v>14974.932500000003</v>
      </c>
      <c r="N53" s="58">
        <v>200</v>
      </c>
      <c r="O53" s="158">
        <v>20548.363499999996</v>
      </c>
      <c r="P53" s="153">
        <v>14383.854449999995</v>
      </c>
      <c r="Q53" s="68">
        <v>12329.018099999998</v>
      </c>
      <c r="R53" s="68">
        <v>11301.599924999999</v>
      </c>
      <c r="S53" s="69">
        <v>10274.181749999998</v>
      </c>
      <c r="T53" s="61">
        <v>186</v>
      </c>
      <c r="U53" s="159">
        <v>17367.21</v>
      </c>
      <c r="V53" s="155">
        <v>12157.046999999999</v>
      </c>
      <c r="W53" s="156">
        <v>10420.325999999999</v>
      </c>
      <c r="X53" s="156">
        <v>9551.9655000000002</v>
      </c>
      <c r="Y53" s="60">
        <v>8683.6049999999996</v>
      </c>
    </row>
    <row r="54" spans="1:25" x14ac:dyDescent="0.25">
      <c r="A54" s="197" t="s">
        <v>30</v>
      </c>
      <c r="B54" s="65">
        <v>21</v>
      </c>
      <c r="C54" s="157">
        <v>2240.2199999999998</v>
      </c>
      <c r="D54" s="150">
        <v>1680.165</v>
      </c>
      <c r="E54" s="67">
        <v>1456.143</v>
      </c>
      <c r="F54" s="56">
        <v>1344.1319999999998</v>
      </c>
      <c r="G54" s="56">
        <v>1232.1210000000001</v>
      </c>
      <c r="H54" s="65">
        <v>26</v>
      </c>
      <c r="I54" s="157">
        <v>3281.72</v>
      </c>
      <c r="J54" s="150">
        <v>2461.29</v>
      </c>
      <c r="K54" s="67">
        <v>2133.1179999999999</v>
      </c>
      <c r="L54" s="56">
        <v>1969.0319999999997</v>
      </c>
      <c r="M54" s="56">
        <v>1804.9460000000001</v>
      </c>
      <c r="N54" s="58">
        <v>18</v>
      </c>
      <c r="O54" s="158">
        <v>2887.9470000000006</v>
      </c>
      <c r="P54" s="153">
        <v>2021.5629000000004</v>
      </c>
      <c r="Q54" s="68">
        <v>1732.7682000000002</v>
      </c>
      <c r="R54" s="68">
        <v>1588.3708500000005</v>
      </c>
      <c r="S54" s="69">
        <v>1443.9735000000003</v>
      </c>
      <c r="T54" s="61">
        <v>12</v>
      </c>
      <c r="U54" s="159">
        <v>1662.3225000000002</v>
      </c>
      <c r="V54" s="155">
        <v>1163.6257500000002</v>
      </c>
      <c r="W54" s="156">
        <v>997.39350000000013</v>
      </c>
      <c r="X54" s="156">
        <v>914.27737500000023</v>
      </c>
      <c r="Y54" s="60">
        <v>831.16125000000011</v>
      </c>
    </row>
    <row r="55" spans="1:25" x14ac:dyDescent="0.25">
      <c r="A55" s="197" t="s">
        <v>31</v>
      </c>
      <c r="B55" s="65">
        <v>183</v>
      </c>
      <c r="C55" s="157">
        <v>20160.349999999999</v>
      </c>
      <c r="D55" s="150">
        <v>15120.262499999999</v>
      </c>
      <c r="E55" s="67">
        <v>13104.227499999999</v>
      </c>
      <c r="F55" s="56">
        <v>12096.21</v>
      </c>
      <c r="G55" s="56">
        <v>11088.192499999999</v>
      </c>
      <c r="H55" s="65">
        <v>309</v>
      </c>
      <c r="I55" s="157">
        <v>28250.71</v>
      </c>
      <c r="J55" s="150">
        <v>21188.032500000001</v>
      </c>
      <c r="K55" s="67">
        <v>18362.961500000001</v>
      </c>
      <c r="L55" s="56">
        <v>16950.425999999999</v>
      </c>
      <c r="M55" s="56">
        <v>15537.890500000001</v>
      </c>
      <c r="N55" s="58">
        <v>240</v>
      </c>
      <c r="O55" s="158">
        <v>28538.054999999997</v>
      </c>
      <c r="P55" s="153">
        <v>19976.638499999997</v>
      </c>
      <c r="Q55" s="68">
        <v>17122.832999999999</v>
      </c>
      <c r="R55" s="68">
        <v>15695.930249999999</v>
      </c>
      <c r="S55" s="69">
        <v>14269.027499999998</v>
      </c>
      <c r="T55" s="61">
        <v>76</v>
      </c>
      <c r="U55" s="159">
        <v>6274.3275000000003</v>
      </c>
      <c r="V55" s="155">
        <v>4392.0292499999996</v>
      </c>
      <c r="W55" s="156">
        <v>3764.5965000000001</v>
      </c>
      <c r="X55" s="156">
        <v>3450.8801250000006</v>
      </c>
      <c r="Y55" s="60">
        <v>3137.1637500000002</v>
      </c>
    </row>
    <row r="56" spans="1:25" x14ac:dyDescent="0.25">
      <c r="A56" s="197" t="s">
        <v>32</v>
      </c>
      <c r="B56" s="65">
        <v>60</v>
      </c>
      <c r="C56" s="157">
        <v>5231.51</v>
      </c>
      <c r="D56" s="150">
        <v>3923.6325000000002</v>
      </c>
      <c r="E56" s="67">
        <v>3400.4815000000003</v>
      </c>
      <c r="F56" s="56">
        <v>3138.9059999999999</v>
      </c>
      <c r="G56" s="56">
        <v>2877.3305000000005</v>
      </c>
      <c r="H56" s="65">
        <v>75</v>
      </c>
      <c r="I56" s="157">
        <v>7912.12</v>
      </c>
      <c r="J56" s="150">
        <v>5934.09</v>
      </c>
      <c r="K56" s="67">
        <v>5142.8779999999997</v>
      </c>
      <c r="L56" s="56">
        <v>4747.2719999999999</v>
      </c>
      <c r="M56" s="56">
        <v>4351.6660000000002</v>
      </c>
      <c r="N56" s="58">
        <v>55</v>
      </c>
      <c r="O56" s="158">
        <v>5262.7043249999979</v>
      </c>
      <c r="P56" s="153">
        <v>3683.8930274999984</v>
      </c>
      <c r="Q56" s="68">
        <v>3157.6225949999985</v>
      </c>
      <c r="R56" s="68">
        <v>2894.4873787499992</v>
      </c>
      <c r="S56" s="69">
        <v>2631.3521624999989</v>
      </c>
      <c r="T56" s="61">
        <v>53</v>
      </c>
      <c r="U56" s="159">
        <v>4575.0014999999967</v>
      </c>
      <c r="V56" s="155">
        <v>3202.5010499999976</v>
      </c>
      <c r="W56" s="156">
        <v>2745.0008999999977</v>
      </c>
      <c r="X56" s="156">
        <v>2516.2508249999983</v>
      </c>
      <c r="Y56" s="60">
        <v>2287.5007499999983</v>
      </c>
    </row>
    <row r="57" spans="1:25" x14ac:dyDescent="0.25">
      <c r="A57" s="197" t="s">
        <v>33</v>
      </c>
      <c r="B57" s="63">
        <v>12</v>
      </c>
      <c r="C57" s="157">
        <v>996.09</v>
      </c>
      <c r="D57" s="150">
        <v>747.0675</v>
      </c>
      <c r="E57" s="67">
        <v>647.45850000000007</v>
      </c>
      <c r="F57" s="56">
        <v>597.654</v>
      </c>
      <c r="G57" s="56">
        <v>547.84950000000003</v>
      </c>
      <c r="H57" s="63">
        <v>12</v>
      </c>
      <c r="I57" s="157">
        <v>1431.14</v>
      </c>
      <c r="J57" s="150">
        <v>1073.355</v>
      </c>
      <c r="K57" s="67">
        <v>930.2410000000001</v>
      </c>
      <c r="L57" s="56">
        <v>858.68400000000008</v>
      </c>
      <c r="M57" s="56">
        <v>787.12700000000007</v>
      </c>
      <c r="N57" s="64">
        <v>24</v>
      </c>
      <c r="O57" s="158">
        <v>2780.4465000000005</v>
      </c>
      <c r="P57" s="153">
        <v>1946.3125500000001</v>
      </c>
      <c r="Q57" s="68">
        <v>1668.2679000000003</v>
      </c>
      <c r="R57" s="68">
        <v>1529.2455750000004</v>
      </c>
      <c r="S57" s="69">
        <v>1390.2232500000002</v>
      </c>
      <c r="T57" s="61">
        <v>15</v>
      </c>
      <c r="U57" s="159">
        <v>1480.5450000000005</v>
      </c>
      <c r="V57" s="155">
        <v>1036.3815000000004</v>
      </c>
      <c r="W57" s="156">
        <v>888.32700000000034</v>
      </c>
      <c r="X57" s="156">
        <v>814.29975000000036</v>
      </c>
      <c r="Y57" s="60">
        <v>740.27250000000026</v>
      </c>
    </row>
    <row r="58" spans="1:25" x14ac:dyDescent="0.25">
      <c r="A58" s="197" t="s">
        <v>34</v>
      </c>
      <c r="B58" s="65">
        <v>196</v>
      </c>
      <c r="C58" s="157">
        <v>20957.14</v>
      </c>
      <c r="D58" s="150">
        <v>15717.855</v>
      </c>
      <c r="E58" s="67">
        <v>13622.141</v>
      </c>
      <c r="F58" s="56">
        <v>12574.284</v>
      </c>
      <c r="G58" s="56">
        <v>11526.427000000001</v>
      </c>
      <c r="H58" s="65">
        <v>245</v>
      </c>
      <c r="I58" s="157">
        <v>24390.57</v>
      </c>
      <c r="J58" s="150">
        <v>18292.927499999998</v>
      </c>
      <c r="K58" s="67">
        <v>15853.870500000001</v>
      </c>
      <c r="L58" s="56">
        <v>14634.341999999999</v>
      </c>
      <c r="M58" s="56">
        <v>13414.8135</v>
      </c>
      <c r="N58" s="58">
        <v>219</v>
      </c>
      <c r="O58" s="158">
        <v>20580.345000000012</v>
      </c>
      <c r="P58" s="153">
        <v>14406.241500000007</v>
      </c>
      <c r="Q58" s="68">
        <v>12348.207000000008</v>
      </c>
      <c r="R58" s="68">
        <v>11319.189750000007</v>
      </c>
      <c r="S58" s="69">
        <v>10290.172500000006</v>
      </c>
      <c r="T58" s="61">
        <v>146</v>
      </c>
      <c r="U58" s="159">
        <v>13691.227499999997</v>
      </c>
      <c r="V58" s="155">
        <v>9583.8592499999977</v>
      </c>
      <c r="W58" s="156">
        <v>8214.7364999999972</v>
      </c>
      <c r="X58" s="156">
        <v>7530.1751249999988</v>
      </c>
      <c r="Y58" s="60">
        <v>6845.6137499999986</v>
      </c>
    </row>
    <row r="59" spans="1:25" x14ac:dyDescent="0.25">
      <c r="A59" s="197" t="s">
        <v>35</v>
      </c>
      <c r="B59" s="65">
        <v>24</v>
      </c>
      <c r="C59" s="157">
        <v>2141.34</v>
      </c>
      <c r="D59" s="150">
        <v>1606.0050000000001</v>
      </c>
      <c r="E59" s="67">
        <v>1391.8710000000001</v>
      </c>
      <c r="F59" s="56">
        <v>1284.8040000000001</v>
      </c>
      <c r="G59" s="56">
        <v>1177.7370000000001</v>
      </c>
      <c r="H59" s="65">
        <v>40</v>
      </c>
      <c r="I59" s="157">
        <v>4230.3500000000004</v>
      </c>
      <c r="J59" s="150">
        <v>3172.7625000000003</v>
      </c>
      <c r="K59" s="67">
        <v>2749.7275000000004</v>
      </c>
      <c r="L59" s="56">
        <v>2538.21</v>
      </c>
      <c r="M59" s="56">
        <v>2326.6925000000006</v>
      </c>
      <c r="N59" s="58">
        <v>98</v>
      </c>
      <c r="O59" s="158">
        <v>9371.3894999999957</v>
      </c>
      <c r="P59" s="153">
        <v>6559.972649999997</v>
      </c>
      <c r="Q59" s="68">
        <v>5622.8336999999974</v>
      </c>
      <c r="R59" s="68">
        <v>5154.2642249999981</v>
      </c>
      <c r="S59" s="69">
        <v>4685.6947499999978</v>
      </c>
      <c r="T59" s="61">
        <v>14</v>
      </c>
      <c r="U59" s="159">
        <v>775.64250000000004</v>
      </c>
      <c r="V59" s="155">
        <v>542.94974999999999</v>
      </c>
      <c r="W59" s="156">
        <v>465.38549999999998</v>
      </c>
      <c r="X59" s="156">
        <v>426.60337500000009</v>
      </c>
      <c r="Y59" s="60">
        <v>387.82125000000002</v>
      </c>
    </row>
    <row r="60" spans="1:25" x14ac:dyDescent="0.25">
      <c r="A60" s="197" t="s">
        <v>36</v>
      </c>
      <c r="B60" s="65">
        <v>76</v>
      </c>
      <c r="C60" s="157">
        <v>6906.89</v>
      </c>
      <c r="D60" s="150">
        <v>5180.1675000000005</v>
      </c>
      <c r="E60" s="67">
        <v>4489.4785000000002</v>
      </c>
      <c r="F60" s="56">
        <v>4144.134</v>
      </c>
      <c r="G60" s="56">
        <v>3798.7895000000003</v>
      </c>
      <c r="H60" s="65">
        <v>187</v>
      </c>
      <c r="I60" s="157">
        <v>14097.92</v>
      </c>
      <c r="J60" s="150">
        <v>10573.44</v>
      </c>
      <c r="K60" s="67">
        <v>9163.648000000001</v>
      </c>
      <c r="L60" s="56">
        <v>8458.7520000000004</v>
      </c>
      <c r="M60" s="56">
        <v>7753.8560000000007</v>
      </c>
      <c r="N60" s="58">
        <v>143</v>
      </c>
      <c r="O60" s="158">
        <v>16077.109500000002</v>
      </c>
      <c r="P60" s="153">
        <v>11253.976650000001</v>
      </c>
      <c r="Q60" s="68">
        <v>9646.2657000000017</v>
      </c>
      <c r="R60" s="68">
        <v>8842.4102250000014</v>
      </c>
      <c r="S60" s="69">
        <v>8038.5547500000011</v>
      </c>
      <c r="T60" s="61">
        <v>96</v>
      </c>
      <c r="U60" s="159">
        <v>6884.1224999999986</v>
      </c>
      <c r="V60" s="155">
        <v>4818.8857499999986</v>
      </c>
      <c r="W60" s="156">
        <v>4130.4734999999991</v>
      </c>
      <c r="X60" s="156">
        <v>3786.2673749999994</v>
      </c>
      <c r="Y60" s="60">
        <v>3442.0612499999993</v>
      </c>
    </row>
    <row r="61" spans="1:25" ht="15.75" thickBot="1" x14ac:dyDescent="0.3">
      <c r="A61" s="196" t="s">
        <v>37</v>
      </c>
      <c r="B61" s="66">
        <v>68</v>
      </c>
      <c r="C61" s="169">
        <v>7670.09</v>
      </c>
      <c r="D61" s="150">
        <v>5752.5675000000001</v>
      </c>
      <c r="E61" s="67">
        <v>4985.5585000000001</v>
      </c>
      <c r="F61" s="56">
        <v>4602.0540000000001</v>
      </c>
      <c r="G61" s="56">
        <v>4218.5495000000001</v>
      </c>
      <c r="H61" s="66">
        <v>160</v>
      </c>
      <c r="I61" s="169">
        <v>20210.53</v>
      </c>
      <c r="J61" s="150">
        <v>15157.897499999999</v>
      </c>
      <c r="K61" s="67">
        <v>13136.844499999999</v>
      </c>
      <c r="L61" s="56">
        <v>12126.317999999999</v>
      </c>
      <c r="M61" s="56">
        <v>11115.791499999999</v>
      </c>
      <c r="N61" s="58">
        <v>328</v>
      </c>
      <c r="O61" s="158">
        <v>34511.062500000022</v>
      </c>
      <c r="P61" s="153">
        <v>24157.743750000012</v>
      </c>
      <c r="Q61" s="68">
        <v>20706.637500000012</v>
      </c>
      <c r="R61" s="68">
        <v>18981.084375000013</v>
      </c>
      <c r="S61" s="69">
        <v>17255.531250000011</v>
      </c>
      <c r="T61" s="61"/>
      <c r="U61" s="159"/>
      <c r="V61" s="155"/>
      <c r="W61" s="156"/>
      <c r="X61" s="156"/>
      <c r="Y61" s="60"/>
    </row>
    <row r="62" spans="1:25" ht="16.5" thickTop="1" thickBot="1" x14ac:dyDescent="0.3">
      <c r="A62" s="195" t="s">
        <v>11</v>
      </c>
      <c r="B62" s="181">
        <f>SUM(B34:B61)</f>
        <v>2261</v>
      </c>
      <c r="C62" s="182">
        <v>236068.63000000006</v>
      </c>
      <c r="D62" s="203">
        <v>177051.47250000006</v>
      </c>
      <c r="E62" s="204">
        <v>153444.60950000002</v>
      </c>
      <c r="F62" s="205">
        <v>141641.17799999999</v>
      </c>
      <c r="G62" s="205">
        <v>129837.74649999998</v>
      </c>
      <c r="H62" s="183">
        <v>3615</v>
      </c>
      <c r="I62" s="184">
        <v>362254.80999999994</v>
      </c>
      <c r="J62" s="206">
        <v>271691.10750000004</v>
      </c>
      <c r="K62" s="207">
        <v>235465.62650000001</v>
      </c>
      <c r="L62" s="208">
        <v>217352.88600000003</v>
      </c>
      <c r="M62" s="208">
        <v>199240.14550000001</v>
      </c>
      <c r="N62" s="194">
        <v>2890</v>
      </c>
      <c r="O62" s="186">
        <v>302357.01532500004</v>
      </c>
      <c r="P62" s="210">
        <v>211649.91072750004</v>
      </c>
      <c r="Q62" s="211">
        <v>181414.20919499997</v>
      </c>
      <c r="R62" s="211">
        <v>166296.35842875001</v>
      </c>
      <c r="S62" s="211">
        <v>151178.50766249999</v>
      </c>
      <c r="T62" s="187">
        <v>1289</v>
      </c>
      <c r="U62" s="188">
        <v>123056.77949999999</v>
      </c>
      <c r="V62" s="212">
        <v>86139.745649999983</v>
      </c>
      <c r="W62" s="213">
        <v>73834.067699999985</v>
      </c>
      <c r="X62" s="213">
        <v>67681.228724999994</v>
      </c>
      <c r="Y62" s="214">
        <v>61528.389750000002</v>
      </c>
    </row>
    <row r="63" spans="1:25" ht="15.75" thickBot="1" x14ac:dyDescent="0.3">
      <c r="B63" s="202"/>
      <c r="C63" s="45"/>
      <c r="D63" s="340" t="s">
        <v>146</v>
      </c>
      <c r="E63" s="341"/>
      <c r="F63" s="341"/>
      <c r="G63" s="342"/>
      <c r="H63" s="202"/>
      <c r="I63" s="45"/>
      <c r="J63" s="331" t="s">
        <v>147</v>
      </c>
      <c r="K63" s="332"/>
      <c r="L63" s="332"/>
      <c r="M63" s="333"/>
      <c r="P63" s="334" t="s">
        <v>148</v>
      </c>
      <c r="Q63" s="335"/>
      <c r="R63" s="335"/>
      <c r="S63" s="336"/>
      <c r="V63" s="337" t="s">
        <v>149</v>
      </c>
      <c r="W63" s="338"/>
      <c r="X63" s="338"/>
      <c r="Y63" s="339"/>
    </row>
    <row r="65" spans="1:9" ht="15.75" thickBot="1" x14ac:dyDescent="0.3"/>
    <row r="66" spans="1:9" ht="21.75" thickBot="1" x14ac:dyDescent="0.4">
      <c r="A66" s="71"/>
      <c r="B66" s="345" t="s">
        <v>83</v>
      </c>
      <c r="C66" s="346"/>
      <c r="D66" s="346"/>
      <c r="E66" s="346"/>
      <c r="F66" s="346"/>
      <c r="G66" s="346"/>
      <c r="H66" s="346"/>
      <c r="I66" s="347"/>
    </row>
    <row r="67" spans="1:9" ht="32.25" thickBot="1" x14ac:dyDescent="0.35">
      <c r="B67" s="193"/>
      <c r="C67" s="193"/>
      <c r="D67" s="271" t="s">
        <v>100</v>
      </c>
      <c r="E67" s="254" t="s">
        <v>141</v>
      </c>
      <c r="F67" s="255" t="s">
        <v>142</v>
      </c>
      <c r="G67" s="255" t="s">
        <v>143</v>
      </c>
      <c r="H67" s="256" t="s">
        <v>144</v>
      </c>
    </row>
    <row r="68" spans="1:9" ht="19.5" thickBot="1" x14ac:dyDescent="0.35">
      <c r="B68" s="193"/>
      <c r="C68" s="193"/>
      <c r="D68" s="272"/>
      <c r="E68" s="265">
        <v>0.3</v>
      </c>
      <c r="F68" s="263">
        <v>0.4</v>
      </c>
      <c r="G68" s="263">
        <v>0.45</v>
      </c>
      <c r="H68" s="264">
        <v>0.5</v>
      </c>
    </row>
    <row r="69" spans="1:9" ht="19.5" thickBot="1" x14ac:dyDescent="0.35">
      <c r="B69" s="191" t="s">
        <v>140</v>
      </c>
      <c r="C69" s="190"/>
      <c r="D69" s="273">
        <v>236068.63000000006</v>
      </c>
      <c r="E69" s="266">
        <v>165248.04100000003</v>
      </c>
      <c r="F69" s="259">
        <v>141641.17800000004</v>
      </c>
      <c r="G69" s="259">
        <v>129837.74650000005</v>
      </c>
      <c r="H69" s="262">
        <v>118034.31500000003</v>
      </c>
    </row>
    <row r="70" spans="1:9" ht="19.5" customHeight="1" thickBot="1" x14ac:dyDescent="0.35">
      <c r="B70" s="191" t="s">
        <v>75</v>
      </c>
      <c r="C70" s="190"/>
      <c r="D70" s="274">
        <v>362254.80999999994</v>
      </c>
      <c r="E70" s="267">
        <v>253578.36699999994</v>
      </c>
      <c r="F70" s="260">
        <v>217352.88599999997</v>
      </c>
      <c r="G70" s="260">
        <v>199240.14549999998</v>
      </c>
      <c r="H70" s="261">
        <v>181127.40499999997</v>
      </c>
    </row>
    <row r="71" spans="1:9" ht="19.5" customHeight="1" x14ac:dyDescent="0.25">
      <c r="D71" s="215"/>
      <c r="E71" s="192"/>
      <c r="F71" s="192"/>
      <c r="G71" s="192"/>
      <c r="H71" s="192"/>
    </row>
    <row r="72" spans="1:9" ht="19.5" customHeight="1" thickBot="1" x14ac:dyDescent="0.3">
      <c r="D72" s="215"/>
      <c r="E72" s="192"/>
      <c r="F72" s="192"/>
      <c r="G72" s="192"/>
      <c r="H72" s="192"/>
    </row>
    <row r="73" spans="1:9" ht="30" customHeight="1" thickBot="1" x14ac:dyDescent="0.3">
      <c r="D73" s="271" t="s">
        <v>100</v>
      </c>
      <c r="E73" s="254" t="s">
        <v>141</v>
      </c>
      <c r="F73" s="255" t="s">
        <v>142</v>
      </c>
      <c r="G73" s="255" t="s">
        <v>143</v>
      </c>
      <c r="H73" s="256" t="s">
        <v>144</v>
      </c>
    </row>
    <row r="74" spans="1:9" ht="19.5" customHeight="1" thickBot="1" x14ac:dyDescent="0.3">
      <c r="D74" s="272"/>
      <c r="E74" s="268">
        <v>0.35</v>
      </c>
      <c r="F74" s="263">
        <v>0.45</v>
      </c>
      <c r="G74" s="263">
        <v>0.5</v>
      </c>
      <c r="H74" s="264">
        <v>0.55000000000000004</v>
      </c>
    </row>
    <row r="75" spans="1:9" ht="19.5" customHeight="1" thickBot="1" x14ac:dyDescent="0.35">
      <c r="B75" s="191" t="s">
        <v>76</v>
      </c>
      <c r="C75" s="190"/>
      <c r="D75" s="273">
        <v>302357.01532500004</v>
      </c>
      <c r="E75" s="269">
        <v>196532.05996125002</v>
      </c>
      <c r="F75" s="259">
        <v>166296.35842875004</v>
      </c>
      <c r="G75" s="259">
        <v>151178.50766250002</v>
      </c>
      <c r="H75" s="262">
        <v>136060.65689625</v>
      </c>
    </row>
    <row r="76" spans="1:9" ht="19.5" customHeight="1" thickBot="1" x14ac:dyDescent="0.35">
      <c r="B76" s="191" t="s">
        <v>77</v>
      </c>
      <c r="C76" s="190"/>
      <c r="D76" s="275">
        <v>123056.77949999999</v>
      </c>
      <c r="E76" s="270">
        <v>79986.906674999991</v>
      </c>
      <c r="F76" s="257">
        <v>67681.228724999994</v>
      </c>
      <c r="G76" s="257">
        <v>61528.389749999995</v>
      </c>
      <c r="H76" s="258">
        <v>55375.550774999989</v>
      </c>
    </row>
    <row r="77" spans="1:9" ht="19.5" customHeight="1" x14ac:dyDescent="0.25">
      <c r="H77" s="72"/>
    </row>
  </sheetData>
  <mergeCells count="29">
    <mergeCell ref="D63:G63"/>
    <mergeCell ref="J63:M63"/>
    <mergeCell ref="P63:S63"/>
    <mergeCell ref="V63:Y63"/>
    <mergeCell ref="B66:I66"/>
    <mergeCell ref="A1:A3"/>
    <mergeCell ref="B29:M29"/>
    <mergeCell ref="A31:A32"/>
    <mergeCell ref="B31:G31"/>
    <mergeCell ref="H31:M31"/>
    <mergeCell ref="B1:O1"/>
    <mergeCell ref="B4:M4"/>
    <mergeCell ref="A6:A7"/>
    <mergeCell ref="N31:S31"/>
    <mergeCell ref="T31:Y31"/>
    <mergeCell ref="H32:I32"/>
    <mergeCell ref="N32:O32"/>
    <mergeCell ref="T32:U32"/>
    <mergeCell ref="T6:Y6"/>
    <mergeCell ref="H7:I7"/>
    <mergeCell ref="N7:O7"/>
    <mergeCell ref="T7:U7"/>
    <mergeCell ref="D26:G26"/>
    <mergeCell ref="J26:M26"/>
    <mergeCell ref="P26:S26"/>
    <mergeCell ref="V26:Y26"/>
    <mergeCell ref="B6:G6"/>
    <mergeCell ref="H6:M6"/>
    <mergeCell ref="N6:S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6" sqref="I26"/>
    </sheetView>
  </sheetViews>
  <sheetFormatPr defaultRowHeight="15" x14ac:dyDescent="0.25"/>
  <cols>
    <col min="1" max="1" width="40" style="55" customWidth="1"/>
    <col min="2" max="2" width="12.42578125" style="55" customWidth="1"/>
    <col min="3" max="3" width="21.5703125" style="55" customWidth="1"/>
    <col min="4" max="7" width="13.7109375" style="55" customWidth="1"/>
    <col min="8" max="8" width="14.7109375" style="55" customWidth="1"/>
    <col min="9" max="19" width="13.7109375" style="55" customWidth="1"/>
    <col min="20" max="20" width="12.85546875" style="55" customWidth="1"/>
    <col min="21" max="21" width="19" style="55" customWidth="1"/>
    <col min="22" max="22" width="13.85546875" style="55" customWidth="1"/>
    <col min="23" max="23" width="14.7109375" style="55" customWidth="1"/>
    <col min="24" max="24" width="13.42578125" style="55" customWidth="1"/>
    <col min="25" max="25" width="13.5703125" style="55" customWidth="1"/>
    <col min="26" max="16384" width="9.140625" style="55"/>
  </cols>
  <sheetData>
    <row r="1" spans="1:26" ht="21.75" thickBot="1" x14ac:dyDescent="0.4">
      <c r="A1" s="315" t="s">
        <v>152</v>
      </c>
      <c r="B1" s="348" t="s">
        <v>101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</row>
    <row r="2" spans="1:26" s="133" customFormat="1" ht="14.25" customHeight="1" x14ac:dyDescent="0.35">
      <c r="A2" s="31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6" ht="12.75" customHeight="1" thickBot="1" x14ac:dyDescent="0.3">
      <c r="A3" s="317"/>
    </row>
    <row r="4" spans="1:26" ht="21.75" thickBot="1" x14ac:dyDescent="0.4">
      <c r="A4" s="71"/>
      <c r="B4" s="306" t="s">
        <v>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6"/>
    </row>
    <row r="6" spans="1:26" ht="15.75" x14ac:dyDescent="0.25">
      <c r="A6" s="308"/>
      <c r="B6" s="312" t="s">
        <v>130</v>
      </c>
      <c r="C6" s="313"/>
      <c r="D6" s="313"/>
      <c r="E6" s="313"/>
      <c r="F6" s="313"/>
      <c r="G6" s="313"/>
      <c r="H6" s="322" t="s">
        <v>145</v>
      </c>
      <c r="I6" s="323"/>
      <c r="J6" s="323"/>
      <c r="K6" s="323"/>
      <c r="L6" s="323"/>
      <c r="M6" s="323"/>
      <c r="N6" s="304" t="s">
        <v>132</v>
      </c>
      <c r="O6" s="305"/>
      <c r="P6" s="305"/>
      <c r="Q6" s="305"/>
      <c r="R6" s="305"/>
      <c r="S6" s="305"/>
      <c r="T6" s="343" t="s">
        <v>133</v>
      </c>
      <c r="U6" s="344"/>
      <c r="V6" s="344"/>
      <c r="W6" s="344"/>
      <c r="X6" s="344"/>
      <c r="Y6" s="344"/>
    </row>
    <row r="7" spans="1:26" s="235" customFormat="1" ht="35.25" customHeight="1" x14ac:dyDescent="0.25">
      <c r="A7" s="309"/>
      <c r="B7" s="222"/>
      <c r="C7" s="223"/>
      <c r="D7" s="224" t="s">
        <v>141</v>
      </c>
      <c r="E7" s="225" t="s">
        <v>142</v>
      </c>
      <c r="F7" s="225" t="s">
        <v>143</v>
      </c>
      <c r="G7" s="226" t="s">
        <v>144</v>
      </c>
      <c r="H7" s="310"/>
      <c r="I7" s="311"/>
      <c r="J7" s="227" t="s">
        <v>141</v>
      </c>
      <c r="K7" s="228" t="s">
        <v>142</v>
      </c>
      <c r="L7" s="228" t="s">
        <v>143</v>
      </c>
      <c r="M7" s="229" t="s">
        <v>144</v>
      </c>
      <c r="N7" s="318"/>
      <c r="O7" s="319"/>
      <c r="P7" s="230" t="s">
        <v>141</v>
      </c>
      <c r="Q7" s="231" t="s">
        <v>142</v>
      </c>
      <c r="R7" s="232" t="s">
        <v>143</v>
      </c>
      <c r="S7" s="231" t="s">
        <v>144</v>
      </c>
      <c r="T7" s="320"/>
      <c r="U7" s="321"/>
      <c r="V7" s="233" t="s">
        <v>141</v>
      </c>
      <c r="W7" s="234" t="s">
        <v>142</v>
      </c>
      <c r="X7" s="234" t="s">
        <v>143</v>
      </c>
      <c r="Y7" s="234" t="s">
        <v>144</v>
      </c>
    </row>
    <row r="8" spans="1:26" ht="30.75" thickBot="1" x14ac:dyDescent="0.3">
      <c r="A8" s="144" t="s">
        <v>0</v>
      </c>
      <c r="B8" s="238" t="s">
        <v>134</v>
      </c>
      <c r="C8" s="146" t="s">
        <v>102</v>
      </c>
      <c r="D8" s="239">
        <v>0.25</v>
      </c>
      <c r="E8" s="240">
        <v>0.35</v>
      </c>
      <c r="F8" s="240">
        <v>0.4</v>
      </c>
      <c r="G8" s="241">
        <v>0.45</v>
      </c>
      <c r="H8" s="242" t="s">
        <v>51</v>
      </c>
      <c r="I8" s="147" t="s">
        <v>102</v>
      </c>
      <c r="J8" s="243">
        <v>0.25</v>
      </c>
      <c r="K8" s="244">
        <v>0.35</v>
      </c>
      <c r="L8" s="245">
        <v>0.4</v>
      </c>
      <c r="M8" s="245">
        <v>0.45</v>
      </c>
      <c r="N8" s="246" t="s">
        <v>50</v>
      </c>
      <c r="O8" s="148" t="s">
        <v>102</v>
      </c>
      <c r="P8" s="247">
        <v>0.3</v>
      </c>
      <c r="Q8" s="248">
        <v>0.4</v>
      </c>
      <c r="R8" s="249">
        <v>0.45</v>
      </c>
      <c r="S8" s="248">
        <v>0.5</v>
      </c>
      <c r="T8" s="250" t="s">
        <v>52</v>
      </c>
      <c r="U8" s="54" t="s">
        <v>102</v>
      </c>
      <c r="V8" s="251">
        <v>0.3</v>
      </c>
      <c r="W8" s="252">
        <v>0.4</v>
      </c>
      <c r="X8" s="252">
        <v>0.45</v>
      </c>
      <c r="Y8" s="253">
        <v>0.5</v>
      </c>
      <c r="Z8" s="175"/>
    </row>
    <row r="9" spans="1:26" ht="15.75" thickTop="1" x14ac:dyDescent="0.25">
      <c r="A9" s="4" t="s">
        <v>54</v>
      </c>
      <c r="B9" s="48">
        <v>1171</v>
      </c>
      <c r="C9" s="149">
        <v>136017.08414000002</v>
      </c>
      <c r="D9" s="150">
        <v>102012.81310500001</v>
      </c>
      <c r="E9" s="151">
        <v>88411.104691000015</v>
      </c>
      <c r="F9" s="56">
        <v>81610.250484000004</v>
      </c>
      <c r="G9" s="56">
        <v>74809.396277000022</v>
      </c>
      <c r="H9" s="48">
        <v>1050</v>
      </c>
      <c r="I9" s="149">
        <v>127723.8</v>
      </c>
      <c r="J9" s="150">
        <v>95792.85</v>
      </c>
      <c r="K9" s="151">
        <v>83020.47</v>
      </c>
      <c r="L9" s="56">
        <v>76634.28</v>
      </c>
      <c r="M9" s="87">
        <v>70248.090000000011</v>
      </c>
      <c r="N9" s="51">
        <v>970</v>
      </c>
      <c r="O9" s="152">
        <v>111642.29929999947</v>
      </c>
      <c r="P9" s="153">
        <v>78149.609509999631</v>
      </c>
      <c r="Q9" s="68">
        <v>66985.379579999688</v>
      </c>
      <c r="R9" s="68">
        <v>61403.264614999716</v>
      </c>
      <c r="S9" s="152">
        <v>55821.149649999737</v>
      </c>
      <c r="T9" s="59">
        <v>696</v>
      </c>
      <c r="U9" s="154">
        <v>82228.467999999644</v>
      </c>
      <c r="V9" s="155">
        <v>57559.927599999748</v>
      </c>
      <c r="W9" s="156">
        <v>49337.080799999785</v>
      </c>
      <c r="X9" s="156">
        <v>45225.657399999807</v>
      </c>
      <c r="Y9" s="60">
        <v>41114.233999999822</v>
      </c>
    </row>
    <row r="10" spans="1:26" x14ac:dyDescent="0.25">
      <c r="A10" s="4" t="s">
        <v>59</v>
      </c>
      <c r="B10" s="49">
        <v>67</v>
      </c>
      <c r="C10" s="157">
        <v>6822.2</v>
      </c>
      <c r="D10" s="150">
        <v>5116.6499999999996</v>
      </c>
      <c r="E10" s="151">
        <v>4434.43</v>
      </c>
      <c r="F10" s="56">
        <v>4093.3199999999997</v>
      </c>
      <c r="G10" s="56">
        <v>3752.21</v>
      </c>
      <c r="H10" s="49">
        <v>52</v>
      </c>
      <c r="I10" s="157">
        <v>4653.5999999999995</v>
      </c>
      <c r="J10" s="150">
        <v>3490.2</v>
      </c>
      <c r="K10" s="151">
        <v>3024.8399999999997</v>
      </c>
      <c r="L10" s="56">
        <v>2792.1599999999994</v>
      </c>
      <c r="M10" s="53">
        <v>2559.48</v>
      </c>
      <c r="N10" s="52">
        <v>44</v>
      </c>
      <c r="O10" s="158">
        <v>3944.9900000000002</v>
      </c>
      <c r="P10" s="153">
        <v>2761.4929999999999</v>
      </c>
      <c r="Q10" s="68">
        <v>2366.9940000000001</v>
      </c>
      <c r="R10" s="68">
        <v>2169.7445000000002</v>
      </c>
      <c r="S10" s="152">
        <v>1972.4950000000001</v>
      </c>
      <c r="T10" s="61">
        <v>186</v>
      </c>
      <c r="U10" s="159">
        <v>16515.45</v>
      </c>
      <c r="V10" s="155">
        <v>11560.815000000001</v>
      </c>
      <c r="W10" s="156">
        <v>9909.27</v>
      </c>
      <c r="X10" s="156">
        <v>9083.4975000000013</v>
      </c>
      <c r="Y10" s="60">
        <v>8257.7250000000004</v>
      </c>
    </row>
    <row r="11" spans="1:26" x14ac:dyDescent="0.25">
      <c r="A11" s="4" t="s">
        <v>55</v>
      </c>
      <c r="B11" s="49">
        <v>3</v>
      </c>
      <c r="C11" s="157">
        <v>144.82758620689657</v>
      </c>
      <c r="D11" s="150">
        <v>108.62068965517243</v>
      </c>
      <c r="E11" s="151">
        <v>94.137931034482776</v>
      </c>
      <c r="F11" s="56">
        <v>86.896551724137936</v>
      </c>
      <c r="G11" s="56">
        <v>79.655172413793125</v>
      </c>
      <c r="H11" s="49">
        <v>18</v>
      </c>
      <c r="I11" s="157">
        <v>873.03999999999985</v>
      </c>
      <c r="J11" s="150">
        <v>654.77999999999986</v>
      </c>
      <c r="K11" s="151">
        <v>567.47599999999989</v>
      </c>
      <c r="L11" s="56">
        <v>523.82399999999984</v>
      </c>
      <c r="M11" s="53">
        <v>480.17199999999997</v>
      </c>
      <c r="N11" s="52">
        <v>22</v>
      </c>
      <c r="O11" s="158">
        <v>1133.3000000000002</v>
      </c>
      <c r="P11" s="153">
        <v>793.31000000000006</v>
      </c>
      <c r="Q11" s="68">
        <v>679.98000000000013</v>
      </c>
      <c r="R11" s="68">
        <v>623.31500000000017</v>
      </c>
      <c r="S11" s="152">
        <v>566.65000000000009</v>
      </c>
      <c r="T11" s="61">
        <v>46</v>
      </c>
      <c r="U11" s="159">
        <v>2114.9800000000009</v>
      </c>
      <c r="V11" s="155">
        <v>1480.4860000000006</v>
      </c>
      <c r="W11" s="156">
        <v>1268.9880000000005</v>
      </c>
      <c r="X11" s="156">
        <v>1163.2390000000007</v>
      </c>
      <c r="Y11" s="60">
        <v>1057.4900000000005</v>
      </c>
    </row>
    <row r="12" spans="1:26" x14ac:dyDescent="0.25">
      <c r="A12" s="4" t="s">
        <v>60</v>
      </c>
      <c r="B12" s="49">
        <v>34</v>
      </c>
      <c r="C12" s="157">
        <v>2234.3999999999996</v>
      </c>
      <c r="D12" s="150">
        <v>1675.7999999999997</v>
      </c>
      <c r="E12" s="151">
        <v>1452.36</v>
      </c>
      <c r="F12" s="56">
        <v>1340.6399999999996</v>
      </c>
      <c r="G12" s="56">
        <v>1228.9199999999998</v>
      </c>
      <c r="H12" s="49">
        <v>40</v>
      </c>
      <c r="I12" s="157">
        <v>2546.6</v>
      </c>
      <c r="J12" s="150">
        <v>1909.9499999999998</v>
      </c>
      <c r="K12" s="151">
        <v>1655.29</v>
      </c>
      <c r="L12" s="56">
        <v>1527.9599999999998</v>
      </c>
      <c r="M12" s="53">
        <v>1400.63</v>
      </c>
      <c r="N12" s="52">
        <v>24</v>
      </c>
      <c r="O12" s="160">
        <v>1921.9199999999998</v>
      </c>
      <c r="P12" s="153">
        <v>1345.3439999999998</v>
      </c>
      <c r="Q12" s="68">
        <v>1153.1519999999998</v>
      </c>
      <c r="R12" s="68">
        <v>1057.056</v>
      </c>
      <c r="S12" s="152">
        <v>960.95999999999992</v>
      </c>
      <c r="T12" s="61">
        <v>108</v>
      </c>
      <c r="U12" s="159">
        <v>6782.2999999999993</v>
      </c>
      <c r="V12" s="155">
        <v>4747.6099999999988</v>
      </c>
      <c r="W12" s="156">
        <v>4069.3799999999992</v>
      </c>
      <c r="X12" s="156">
        <v>3730.2649999999999</v>
      </c>
      <c r="Y12" s="60">
        <v>3391.1499999999996</v>
      </c>
    </row>
    <row r="13" spans="1:26" x14ac:dyDescent="0.25">
      <c r="A13" s="4" t="s">
        <v>58</v>
      </c>
      <c r="B13" s="49">
        <v>40</v>
      </c>
      <c r="C13" s="157">
        <v>3774.47</v>
      </c>
      <c r="D13" s="150">
        <v>2830.8525</v>
      </c>
      <c r="E13" s="151">
        <v>2453.4054999999998</v>
      </c>
      <c r="F13" s="56">
        <v>2264.6819999999998</v>
      </c>
      <c r="G13" s="56">
        <v>2075.9585000000002</v>
      </c>
      <c r="H13" s="49">
        <v>54</v>
      </c>
      <c r="I13" s="161">
        <v>3450.2299999999996</v>
      </c>
      <c r="J13" s="150">
        <v>2587.6724999999997</v>
      </c>
      <c r="K13" s="151">
        <v>2242.6495</v>
      </c>
      <c r="L13" s="56">
        <v>2070.1379999999995</v>
      </c>
      <c r="M13" s="53">
        <v>1897.6264999999999</v>
      </c>
      <c r="N13" s="52">
        <v>57</v>
      </c>
      <c r="O13" s="158">
        <v>4766.9299999999967</v>
      </c>
      <c r="P13" s="153">
        <v>3336.8509999999974</v>
      </c>
      <c r="Q13" s="68">
        <v>2860.1579999999981</v>
      </c>
      <c r="R13" s="68">
        <v>2621.8114999999984</v>
      </c>
      <c r="S13" s="152">
        <v>2383.4649999999983</v>
      </c>
      <c r="T13" s="61">
        <v>151</v>
      </c>
      <c r="U13" s="159">
        <v>13733.23</v>
      </c>
      <c r="V13" s="155">
        <v>9613.2609999999986</v>
      </c>
      <c r="W13" s="156">
        <v>8239.9380000000001</v>
      </c>
      <c r="X13" s="156">
        <v>7553.2764999999999</v>
      </c>
      <c r="Y13" s="60">
        <v>6866.6149999999998</v>
      </c>
    </row>
    <row r="14" spans="1:26" x14ac:dyDescent="0.25">
      <c r="A14" s="4" t="s">
        <v>56</v>
      </c>
      <c r="B14" s="49">
        <v>32</v>
      </c>
      <c r="C14" s="157">
        <v>2879.3799999999997</v>
      </c>
      <c r="D14" s="150">
        <v>2159.5349999999999</v>
      </c>
      <c r="E14" s="151">
        <v>1871.5969999999998</v>
      </c>
      <c r="F14" s="56">
        <v>1727.6279999999997</v>
      </c>
      <c r="G14" s="56">
        <v>1583.6589999999999</v>
      </c>
      <c r="H14" s="162">
        <v>92</v>
      </c>
      <c r="I14" s="163">
        <v>7759.8499999999995</v>
      </c>
      <c r="J14" s="164">
        <v>5819.8874999999998</v>
      </c>
      <c r="K14" s="151">
        <v>5043.9025000000001</v>
      </c>
      <c r="L14" s="56">
        <v>4655.91</v>
      </c>
      <c r="M14" s="53">
        <v>4267.9175000000005</v>
      </c>
      <c r="N14" s="52">
        <v>735</v>
      </c>
      <c r="O14" s="158">
        <v>57219.260000000031</v>
      </c>
      <c r="P14" s="153">
        <v>40053.482000000018</v>
      </c>
      <c r="Q14" s="68">
        <v>34331.556000000019</v>
      </c>
      <c r="R14" s="68">
        <v>31470.593000000019</v>
      </c>
      <c r="S14" s="152">
        <v>28609.630000000016</v>
      </c>
      <c r="T14" s="61"/>
      <c r="U14" s="159"/>
      <c r="V14" s="155"/>
      <c r="W14" s="156"/>
      <c r="X14" s="156"/>
      <c r="Y14" s="60"/>
    </row>
    <row r="15" spans="1:26" x14ac:dyDescent="0.25">
      <c r="A15" s="4" t="s">
        <v>57</v>
      </c>
      <c r="B15" s="49">
        <v>52</v>
      </c>
      <c r="C15" s="157">
        <v>8345.4</v>
      </c>
      <c r="D15" s="150">
        <v>6259.0499999999993</v>
      </c>
      <c r="E15" s="151">
        <v>5424.51</v>
      </c>
      <c r="F15" s="56">
        <v>5007.24</v>
      </c>
      <c r="G15" s="56">
        <v>4589.97</v>
      </c>
      <c r="H15" s="49">
        <v>81</v>
      </c>
      <c r="I15" s="165">
        <v>11979.212</v>
      </c>
      <c r="J15" s="150">
        <v>8984.4089999999997</v>
      </c>
      <c r="K15" s="151">
        <v>7786.4877999999999</v>
      </c>
      <c r="L15" s="56">
        <v>7187.5271999999995</v>
      </c>
      <c r="M15" s="53">
        <v>6588.5666000000001</v>
      </c>
      <c r="N15" s="52">
        <v>407</v>
      </c>
      <c r="O15" s="158">
        <v>53177.264000000003</v>
      </c>
      <c r="P15" s="153">
        <v>37224.084799999997</v>
      </c>
      <c r="Q15" s="68">
        <v>31906.358400000001</v>
      </c>
      <c r="R15" s="68">
        <v>29247.495200000005</v>
      </c>
      <c r="S15" s="152">
        <v>26588.632000000001</v>
      </c>
      <c r="T15" s="61"/>
      <c r="U15" s="159"/>
      <c r="V15" s="155"/>
      <c r="W15" s="156"/>
      <c r="X15" s="156"/>
      <c r="Y15" s="60"/>
    </row>
    <row r="16" spans="1:26" x14ac:dyDescent="0.25">
      <c r="A16" s="4" t="s">
        <v>53</v>
      </c>
      <c r="B16" s="49">
        <v>37</v>
      </c>
      <c r="C16" s="157">
        <v>5630.73</v>
      </c>
      <c r="D16" s="150">
        <v>4223.0474999999997</v>
      </c>
      <c r="E16" s="151">
        <v>3659.9744999999998</v>
      </c>
      <c r="F16" s="56">
        <v>3378.4379999999996</v>
      </c>
      <c r="G16" s="56">
        <v>3096.9014999999999</v>
      </c>
      <c r="H16" s="49">
        <v>67</v>
      </c>
      <c r="I16" s="157">
        <v>9067.7019999999993</v>
      </c>
      <c r="J16" s="150">
        <v>6800.7764999999999</v>
      </c>
      <c r="K16" s="151">
        <v>5894.0063</v>
      </c>
      <c r="L16" s="56">
        <v>5440.6211999999996</v>
      </c>
      <c r="M16" s="53">
        <v>4987.2361000000001</v>
      </c>
      <c r="N16" s="52">
        <v>309</v>
      </c>
      <c r="O16" s="158">
        <v>38148.810000000034</v>
      </c>
      <c r="P16" s="153">
        <v>26704.167000000023</v>
      </c>
      <c r="Q16" s="68">
        <v>22889.286000000018</v>
      </c>
      <c r="R16" s="68">
        <v>20981.845500000021</v>
      </c>
      <c r="S16" s="152">
        <v>19074.405000000017</v>
      </c>
      <c r="T16" s="61"/>
      <c r="U16" s="159"/>
      <c r="V16" s="155"/>
      <c r="W16" s="156"/>
      <c r="X16" s="156"/>
      <c r="Y16" s="60"/>
    </row>
    <row r="17" spans="1:25" x14ac:dyDescent="0.25">
      <c r="A17" s="4" t="s">
        <v>135</v>
      </c>
      <c r="B17" s="49">
        <v>124</v>
      </c>
      <c r="C17" s="157">
        <v>14711.049450347566</v>
      </c>
      <c r="D17" s="150">
        <v>11033.287087760675</v>
      </c>
      <c r="E17" s="151">
        <v>9562.1821427259183</v>
      </c>
      <c r="F17" s="166">
        <v>8826.6296702085383</v>
      </c>
      <c r="G17" s="56">
        <v>8091.0771976911619</v>
      </c>
      <c r="H17" s="49">
        <v>224</v>
      </c>
      <c r="I17" s="157">
        <v>19404.952000000008</v>
      </c>
      <c r="J17" s="150">
        <v>14553.714000000007</v>
      </c>
      <c r="K17" s="151">
        <v>12613.218800000006</v>
      </c>
      <c r="L17" s="56">
        <v>11642.971200000005</v>
      </c>
      <c r="M17" s="53">
        <v>10672.723600000005</v>
      </c>
      <c r="N17" s="52"/>
      <c r="O17" s="158"/>
      <c r="P17" s="153"/>
      <c r="Q17" s="68"/>
      <c r="R17" s="68"/>
      <c r="S17" s="152"/>
      <c r="T17" s="61"/>
      <c r="U17" s="159"/>
      <c r="V17" s="155"/>
      <c r="W17" s="156"/>
      <c r="X17" s="156"/>
      <c r="Y17" s="60"/>
    </row>
    <row r="18" spans="1:25" x14ac:dyDescent="0.25">
      <c r="A18" s="4" t="s">
        <v>62</v>
      </c>
      <c r="B18" s="49">
        <v>84</v>
      </c>
      <c r="C18" s="157">
        <v>11186</v>
      </c>
      <c r="D18" s="150">
        <v>8389.5</v>
      </c>
      <c r="E18" s="167">
        <v>7270.9000000000005</v>
      </c>
      <c r="F18" s="85">
        <v>6711.5999999999995</v>
      </c>
      <c r="G18" s="151">
        <v>6152.3</v>
      </c>
      <c r="H18" s="49">
        <v>100</v>
      </c>
      <c r="I18" s="157">
        <v>13342</v>
      </c>
      <c r="J18" s="150">
        <v>10006.5</v>
      </c>
      <c r="K18" s="151">
        <v>8672.3000000000011</v>
      </c>
      <c r="L18" s="56">
        <v>8005.2</v>
      </c>
      <c r="M18" s="53">
        <v>7338.1</v>
      </c>
      <c r="N18" s="52">
        <v>304</v>
      </c>
      <c r="O18" s="158">
        <v>40432</v>
      </c>
      <c r="P18" s="153">
        <v>28302.399999999998</v>
      </c>
      <c r="Q18" s="68">
        <v>24259.200000000001</v>
      </c>
      <c r="R18" s="68">
        <v>22237.600000000002</v>
      </c>
      <c r="S18" s="152">
        <v>20216</v>
      </c>
      <c r="T18" s="61"/>
      <c r="U18" s="159"/>
      <c r="V18" s="155"/>
      <c r="W18" s="156"/>
      <c r="X18" s="156"/>
      <c r="Y18" s="60"/>
    </row>
    <row r="19" spans="1:25" x14ac:dyDescent="0.25">
      <c r="A19" s="168" t="s">
        <v>136</v>
      </c>
      <c r="B19" s="50">
        <v>234</v>
      </c>
      <c r="C19" s="169">
        <v>13599.796246397284</v>
      </c>
      <c r="D19" s="150">
        <v>10199.847184797964</v>
      </c>
      <c r="E19" s="151">
        <v>8839.8675601582345</v>
      </c>
      <c r="F19" s="56">
        <v>8159.8777478383699</v>
      </c>
      <c r="G19" s="56">
        <v>7479.8879355185063</v>
      </c>
      <c r="H19" s="50"/>
      <c r="I19" s="169"/>
      <c r="J19" s="150"/>
      <c r="K19" s="151"/>
      <c r="L19" s="56"/>
      <c r="M19" s="56"/>
      <c r="N19" s="58"/>
      <c r="O19" s="158"/>
      <c r="P19" s="153"/>
      <c r="Q19" s="68"/>
      <c r="R19" s="68"/>
      <c r="S19" s="152"/>
      <c r="T19" s="61"/>
      <c r="U19" s="159"/>
      <c r="V19" s="155"/>
      <c r="W19" s="156"/>
      <c r="X19" s="156"/>
      <c r="Y19" s="60"/>
    </row>
    <row r="20" spans="1:25" x14ac:dyDescent="0.25">
      <c r="A20" s="168" t="s">
        <v>137</v>
      </c>
      <c r="B20" s="50">
        <v>61</v>
      </c>
      <c r="C20" s="169">
        <v>3817.0858067891181</v>
      </c>
      <c r="D20" s="150">
        <v>2862.8143550918385</v>
      </c>
      <c r="E20" s="151">
        <v>2481.1057744129271</v>
      </c>
      <c r="F20" s="56">
        <v>2290.2514840734707</v>
      </c>
      <c r="G20" s="56">
        <v>2099.3971937340152</v>
      </c>
      <c r="H20" s="50">
        <v>312</v>
      </c>
      <c r="I20" s="169">
        <v>15758.4</v>
      </c>
      <c r="J20" s="150">
        <v>11818.8</v>
      </c>
      <c r="K20" s="151">
        <v>10242.960000000001</v>
      </c>
      <c r="L20" s="56">
        <v>9455.0399999999991</v>
      </c>
      <c r="M20" s="56">
        <v>8667.1200000000008</v>
      </c>
      <c r="N20" s="58"/>
      <c r="O20" s="158"/>
      <c r="P20" s="153"/>
      <c r="Q20" s="68"/>
      <c r="R20" s="68"/>
      <c r="S20" s="152"/>
      <c r="T20" s="61"/>
      <c r="U20" s="159"/>
      <c r="V20" s="155"/>
      <c r="W20" s="156"/>
      <c r="X20" s="156"/>
      <c r="Y20" s="60"/>
    </row>
    <row r="21" spans="1:25" x14ac:dyDescent="0.25">
      <c r="A21" s="168" t="s">
        <v>61</v>
      </c>
      <c r="B21" s="50">
        <v>26</v>
      </c>
      <c r="C21" s="169">
        <v>1569.8200000000002</v>
      </c>
      <c r="D21" s="150">
        <v>1177.3650000000002</v>
      </c>
      <c r="E21" s="151">
        <v>1020.3830000000002</v>
      </c>
      <c r="F21" s="56">
        <v>941.89200000000005</v>
      </c>
      <c r="G21" s="56">
        <v>863.40100000000018</v>
      </c>
      <c r="H21" s="50">
        <v>40</v>
      </c>
      <c r="I21" s="169">
        <v>2267.9299999999998</v>
      </c>
      <c r="J21" s="150">
        <v>1700.9474999999998</v>
      </c>
      <c r="K21" s="151">
        <v>1474.1544999999999</v>
      </c>
      <c r="L21" s="56">
        <v>1360.7579999999998</v>
      </c>
      <c r="M21" s="170">
        <v>1247.3615</v>
      </c>
      <c r="N21" s="171">
        <v>18</v>
      </c>
      <c r="O21" s="158">
        <v>1168.6500000000001</v>
      </c>
      <c r="P21" s="153">
        <v>818.05500000000006</v>
      </c>
      <c r="Q21" s="68">
        <v>701.19</v>
      </c>
      <c r="R21" s="68">
        <v>642.75750000000005</v>
      </c>
      <c r="S21" s="152">
        <v>584.32500000000005</v>
      </c>
      <c r="T21" s="61">
        <v>102</v>
      </c>
      <c r="U21" s="159">
        <v>6240.0099999999993</v>
      </c>
      <c r="V21" s="155">
        <v>4368.0069999999996</v>
      </c>
      <c r="W21" s="156">
        <v>3744.0059999999994</v>
      </c>
      <c r="X21" s="156">
        <v>3432.0054999999998</v>
      </c>
      <c r="Y21" s="60">
        <v>3120.0049999999997</v>
      </c>
    </row>
    <row r="22" spans="1:25" x14ac:dyDescent="0.25">
      <c r="A22" s="168" t="s">
        <v>63</v>
      </c>
      <c r="B22" s="50">
        <v>173</v>
      </c>
      <c r="C22" s="169">
        <v>24390.87</v>
      </c>
      <c r="D22" s="150">
        <v>18293.1525</v>
      </c>
      <c r="E22" s="151">
        <v>15854.065500000001</v>
      </c>
      <c r="F22" s="56">
        <v>14634.521999999999</v>
      </c>
      <c r="G22" s="56">
        <v>13414.978500000001</v>
      </c>
      <c r="H22" s="49">
        <v>808</v>
      </c>
      <c r="I22" s="163">
        <v>105344.51</v>
      </c>
      <c r="J22" s="150">
        <v>79008.382499999992</v>
      </c>
      <c r="K22" s="151">
        <v>68473.931500000006</v>
      </c>
      <c r="L22" s="56">
        <v>63206.705999999991</v>
      </c>
      <c r="M22" s="53">
        <v>57939.480500000005</v>
      </c>
      <c r="N22" s="52"/>
      <c r="O22" s="172"/>
      <c r="P22" s="173"/>
      <c r="Q22" s="86"/>
      <c r="R22" s="68"/>
      <c r="S22" s="152"/>
      <c r="T22" s="61"/>
      <c r="U22" s="159"/>
      <c r="V22" s="155"/>
      <c r="W22" s="156"/>
      <c r="X22" s="156"/>
      <c r="Y22" s="60"/>
    </row>
    <row r="23" spans="1:25" x14ac:dyDescent="0.25">
      <c r="A23" s="4" t="s">
        <v>138</v>
      </c>
      <c r="B23" s="49">
        <v>60</v>
      </c>
      <c r="C23" s="163">
        <v>4826.6029972139286</v>
      </c>
      <c r="D23" s="150">
        <v>3619.9522479104462</v>
      </c>
      <c r="E23" s="151">
        <v>3137.2919481890535</v>
      </c>
      <c r="F23" s="56">
        <v>2895.961798328357</v>
      </c>
      <c r="G23" s="56">
        <v>2654.6316484676609</v>
      </c>
      <c r="H23" s="49">
        <v>311</v>
      </c>
      <c r="I23" s="163">
        <v>20191.864000000005</v>
      </c>
      <c r="J23" s="150">
        <v>15143.898000000005</v>
      </c>
      <c r="K23" s="151">
        <v>13124.711600000004</v>
      </c>
      <c r="L23" s="56">
        <v>12115.118400000003</v>
      </c>
      <c r="M23" s="53">
        <v>11105.525200000004</v>
      </c>
      <c r="N23" s="51"/>
      <c r="O23" s="174"/>
      <c r="P23" s="173"/>
      <c r="Q23" s="69"/>
      <c r="R23" s="68"/>
      <c r="S23" s="152"/>
      <c r="T23" s="59"/>
      <c r="U23" s="154"/>
      <c r="V23" s="155"/>
      <c r="W23" s="156"/>
      <c r="X23" s="156"/>
      <c r="Y23" s="60"/>
    </row>
    <row r="24" spans="1:25" ht="15.75" thickBot="1" x14ac:dyDescent="0.3">
      <c r="A24" s="175" t="s">
        <v>139</v>
      </c>
      <c r="B24" s="176">
        <v>63</v>
      </c>
      <c r="C24" s="177">
        <v>4862.1741557190753</v>
      </c>
      <c r="D24" s="150">
        <v>3646.6306167893063</v>
      </c>
      <c r="E24" s="151">
        <v>3160.4132012173991</v>
      </c>
      <c r="F24" s="56">
        <v>2917.3044934314453</v>
      </c>
      <c r="G24" s="56">
        <v>2674.1957856454915</v>
      </c>
      <c r="H24" s="178">
        <v>366</v>
      </c>
      <c r="I24" s="177">
        <v>31308.199999999997</v>
      </c>
      <c r="J24" s="150">
        <v>23481.149999999998</v>
      </c>
      <c r="K24" s="151">
        <v>20350.329999999998</v>
      </c>
      <c r="L24" s="56">
        <v>18784.919999999998</v>
      </c>
      <c r="M24" s="53">
        <v>17219.509999999998</v>
      </c>
      <c r="N24" s="51"/>
      <c r="O24" s="174"/>
      <c r="P24" s="173"/>
      <c r="Q24" s="179"/>
      <c r="R24" s="68"/>
      <c r="S24" s="152"/>
      <c r="T24" s="59"/>
      <c r="U24" s="154"/>
      <c r="V24" s="155"/>
      <c r="W24" s="156"/>
      <c r="X24" s="156"/>
      <c r="Y24" s="60"/>
    </row>
    <row r="25" spans="1:25" ht="15" customHeight="1" thickTop="1" thickBot="1" x14ac:dyDescent="0.3">
      <c r="A25" s="180" t="s">
        <v>11</v>
      </c>
      <c r="B25" s="181">
        <f>SUM(B9:B24)</f>
        <v>2261</v>
      </c>
      <c r="C25" s="182">
        <v>244811.89038267391</v>
      </c>
      <c r="D25" s="203">
        <v>183608.91778700537</v>
      </c>
      <c r="E25" s="204">
        <v>159127.72874873798</v>
      </c>
      <c r="F25" s="205">
        <v>146887.13422960433</v>
      </c>
      <c r="G25" s="205">
        <v>134646.53971047065</v>
      </c>
      <c r="H25" s="183">
        <v>3615</v>
      </c>
      <c r="I25" s="184">
        <v>375671.89</v>
      </c>
      <c r="J25" s="206">
        <v>281753.91749999998</v>
      </c>
      <c r="K25" s="207">
        <v>244186.7285</v>
      </c>
      <c r="L25" s="208">
        <v>225403.13400000002</v>
      </c>
      <c r="M25" s="209">
        <v>206619.53950000004</v>
      </c>
      <c r="N25" s="185">
        <v>2890</v>
      </c>
      <c r="O25" s="186">
        <v>313555.42329999956</v>
      </c>
      <c r="P25" s="216">
        <v>219488.79630999963</v>
      </c>
      <c r="Q25" s="217">
        <v>188133.25397999975</v>
      </c>
      <c r="R25" s="217">
        <v>172455.48281499976</v>
      </c>
      <c r="S25" s="218">
        <v>156777.71164999978</v>
      </c>
      <c r="T25" s="187">
        <v>1289</v>
      </c>
      <c r="U25" s="188">
        <v>127614.43799999962</v>
      </c>
      <c r="V25" s="219">
        <v>89330.106599999752</v>
      </c>
      <c r="W25" s="220">
        <v>76568.662799999773</v>
      </c>
      <c r="X25" s="220">
        <v>70187.940899999812</v>
      </c>
      <c r="Y25" s="221">
        <v>63807.218999999815</v>
      </c>
    </row>
    <row r="26" spans="1:25" ht="15.75" thickBot="1" x14ac:dyDescent="0.3">
      <c r="B26" s="202"/>
      <c r="C26" s="45"/>
      <c r="D26" s="340" t="s">
        <v>146</v>
      </c>
      <c r="E26" s="341"/>
      <c r="F26" s="341"/>
      <c r="G26" s="342"/>
      <c r="H26" s="202"/>
      <c r="I26" s="45"/>
      <c r="J26" s="331" t="s">
        <v>147</v>
      </c>
      <c r="K26" s="332"/>
      <c r="L26" s="332"/>
      <c r="M26" s="333"/>
      <c r="P26" s="334" t="s">
        <v>148</v>
      </c>
      <c r="Q26" s="335"/>
      <c r="R26" s="335"/>
      <c r="S26" s="336"/>
      <c r="V26" s="337" t="s">
        <v>149</v>
      </c>
      <c r="W26" s="338"/>
      <c r="X26" s="338"/>
      <c r="Y26" s="339"/>
    </row>
    <row r="27" spans="1:25" x14ac:dyDescent="0.25">
      <c r="B27" s="202"/>
      <c r="C27" s="45"/>
      <c r="H27" s="202"/>
      <c r="I27" s="45"/>
    </row>
    <row r="28" spans="1:25" ht="15.75" thickBot="1" x14ac:dyDescent="0.3">
      <c r="B28" s="202"/>
      <c r="C28" s="45"/>
      <c r="H28" s="202"/>
      <c r="I28" s="45"/>
    </row>
    <row r="29" spans="1:25" ht="21.75" thickBot="1" x14ac:dyDescent="0.4">
      <c r="A29" s="71"/>
      <c r="B29" s="306" t="s">
        <v>129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6"/>
    </row>
    <row r="30" spans="1:25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5" ht="15" customHeight="1" x14ac:dyDescent="0.25">
      <c r="A31" s="308"/>
      <c r="B31" s="312" t="s">
        <v>130</v>
      </c>
      <c r="C31" s="313"/>
      <c r="D31" s="313"/>
      <c r="E31" s="313"/>
      <c r="F31" s="313"/>
      <c r="G31" s="314"/>
      <c r="H31" s="322" t="s">
        <v>131</v>
      </c>
      <c r="I31" s="323"/>
      <c r="J31" s="323"/>
      <c r="K31" s="323"/>
      <c r="L31" s="323"/>
      <c r="M31" s="324"/>
      <c r="N31" s="304" t="s">
        <v>132</v>
      </c>
      <c r="O31" s="305"/>
      <c r="P31" s="305"/>
      <c r="Q31" s="305"/>
      <c r="R31" s="305"/>
      <c r="S31" s="325"/>
      <c r="T31" s="326" t="s">
        <v>133</v>
      </c>
      <c r="U31" s="327"/>
      <c r="V31" s="327"/>
      <c r="W31" s="327"/>
      <c r="X31" s="327"/>
      <c r="Y31" s="328"/>
    </row>
    <row r="32" spans="1:25" ht="30" x14ac:dyDescent="0.25">
      <c r="A32" s="309"/>
      <c r="B32" s="142"/>
      <c r="C32" s="143"/>
      <c r="D32" s="224" t="s">
        <v>141</v>
      </c>
      <c r="E32" s="225" t="s">
        <v>142</v>
      </c>
      <c r="F32" s="225" t="s">
        <v>143</v>
      </c>
      <c r="G32" s="226" t="s">
        <v>144</v>
      </c>
      <c r="H32" s="310"/>
      <c r="I32" s="311"/>
      <c r="J32" s="227" t="s">
        <v>141</v>
      </c>
      <c r="K32" s="228" t="s">
        <v>142</v>
      </c>
      <c r="L32" s="228" t="s">
        <v>143</v>
      </c>
      <c r="M32" s="229" t="s">
        <v>144</v>
      </c>
      <c r="N32" s="318"/>
      <c r="O32" s="319"/>
      <c r="P32" s="230" t="s">
        <v>141</v>
      </c>
      <c r="Q32" s="231" t="s">
        <v>142</v>
      </c>
      <c r="R32" s="232" t="s">
        <v>143</v>
      </c>
      <c r="S32" s="231" t="s">
        <v>144</v>
      </c>
      <c r="T32" s="320"/>
      <c r="U32" s="321"/>
      <c r="V32" s="233" t="s">
        <v>141</v>
      </c>
      <c r="W32" s="234" t="s">
        <v>142</v>
      </c>
      <c r="X32" s="234" t="s">
        <v>143</v>
      </c>
      <c r="Y32" s="234" t="s">
        <v>144</v>
      </c>
    </row>
    <row r="33" spans="1:26" ht="30.75" thickBot="1" x14ac:dyDescent="0.3">
      <c r="A33" s="144" t="s">
        <v>12</v>
      </c>
      <c r="B33" s="145" t="s">
        <v>134</v>
      </c>
      <c r="C33" s="146" t="s">
        <v>102</v>
      </c>
      <c r="D33" s="239">
        <v>0.25</v>
      </c>
      <c r="E33" s="240">
        <v>0.35</v>
      </c>
      <c r="F33" s="240">
        <v>0.4</v>
      </c>
      <c r="G33" s="241">
        <v>0.45</v>
      </c>
      <c r="H33" s="242" t="s">
        <v>51</v>
      </c>
      <c r="I33" s="147" t="s">
        <v>102</v>
      </c>
      <c r="J33" s="243">
        <v>0.25</v>
      </c>
      <c r="K33" s="244">
        <v>0.35</v>
      </c>
      <c r="L33" s="245">
        <v>0.4</v>
      </c>
      <c r="M33" s="245">
        <v>0.45</v>
      </c>
      <c r="N33" s="246" t="s">
        <v>50</v>
      </c>
      <c r="O33" s="148" t="s">
        <v>102</v>
      </c>
      <c r="P33" s="247">
        <v>0.3</v>
      </c>
      <c r="Q33" s="248">
        <v>0.4</v>
      </c>
      <c r="R33" s="249">
        <v>0.45</v>
      </c>
      <c r="S33" s="248">
        <v>0.5</v>
      </c>
      <c r="T33" s="250" t="s">
        <v>52</v>
      </c>
      <c r="U33" s="54" t="s">
        <v>102</v>
      </c>
      <c r="V33" s="251">
        <v>0.3</v>
      </c>
      <c r="W33" s="252">
        <v>0.4</v>
      </c>
      <c r="X33" s="252">
        <v>0.45</v>
      </c>
      <c r="Y33" s="253">
        <v>0.5</v>
      </c>
      <c r="Z33" s="175"/>
    </row>
    <row r="34" spans="1:26" ht="15.75" thickTop="1" x14ac:dyDescent="0.25">
      <c r="A34" s="201" t="s">
        <v>13</v>
      </c>
      <c r="B34" s="62">
        <v>20</v>
      </c>
      <c r="C34" s="200">
        <v>2449.0100000000002</v>
      </c>
      <c r="D34" s="150">
        <v>1836.7575000000002</v>
      </c>
      <c r="E34" s="67">
        <v>1591.8565000000001</v>
      </c>
      <c r="F34" s="56">
        <v>1469.4060000000002</v>
      </c>
      <c r="G34" s="56">
        <v>1346.9555000000003</v>
      </c>
      <c r="H34" s="62">
        <v>62</v>
      </c>
      <c r="I34" s="200">
        <v>6121.67</v>
      </c>
      <c r="J34" s="150">
        <v>4591.2525000000005</v>
      </c>
      <c r="K34" s="67">
        <v>3979.0855000000001</v>
      </c>
      <c r="L34" s="56">
        <v>3673.002</v>
      </c>
      <c r="M34" s="56">
        <v>3366.9185000000002</v>
      </c>
      <c r="N34" s="57">
        <v>183</v>
      </c>
      <c r="O34" s="152">
        <v>13650.000000000002</v>
      </c>
      <c r="P34" s="153">
        <v>9555</v>
      </c>
      <c r="Q34" s="68">
        <v>8190.0000000000009</v>
      </c>
      <c r="R34" s="68">
        <v>7507.5000000000018</v>
      </c>
      <c r="S34" s="199">
        <v>6825.0000000000009</v>
      </c>
      <c r="T34" s="59"/>
      <c r="U34" s="154"/>
      <c r="V34" s="155"/>
      <c r="W34" s="156"/>
      <c r="X34" s="156"/>
      <c r="Y34" s="60"/>
    </row>
    <row r="35" spans="1:26" x14ac:dyDescent="0.25">
      <c r="A35" s="198" t="s">
        <v>14</v>
      </c>
      <c r="B35" s="65">
        <v>9</v>
      </c>
      <c r="C35" s="157">
        <v>1014.53</v>
      </c>
      <c r="D35" s="150">
        <v>760.89750000000004</v>
      </c>
      <c r="E35" s="67">
        <v>659.44449999999995</v>
      </c>
      <c r="F35" s="56">
        <v>608.71799999999996</v>
      </c>
      <c r="G35" s="56">
        <v>557.99149999999997</v>
      </c>
      <c r="H35" s="65">
        <v>14</v>
      </c>
      <c r="I35" s="157">
        <v>1483.3</v>
      </c>
      <c r="J35" s="150">
        <v>1112.4749999999999</v>
      </c>
      <c r="K35" s="67">
        <v>964.14499999999998</v>
      </c>
      <c r="L35" s="56">
        <v>889.9799999999999</v>
      </c>
      <c r="M35" s="56">
        <v>815.81500000000005</v>
      </c>
      <c r="N35" s="58">
        <v>16</v>
      </c>
      <c r="O35" s="158">
        <v>1658.3000000000002</v>
      </c>
      <c r="P35" s="153">
        <v>1160.81</v>
      </c>
      <c r="Q35" s="68">
        <v>994.98</v>
      </c>
      <c r="R35" s="68">
        <v>912.06500000000017</v>
      </c>
      <c r="S35" s="69">
        <v>829.15000000000009</v>
      </c>
      <c r="T35" s="61">
        <v>18</v>
      </c>
      <c r="U35" s="159">
        <v>1728.51</v>
      </c>
      <c r="V35" s="155">
        <v>1209.9569999999999</v>
      </c>
      <c r="W35" s="156">
        <v>1037.106</v>
      </c>
      <c r="X35" s="156">
        <v>950.68050000000005</v>
      </c>
      <c r="Y35" s="60">
        <v>864.255</v>
      </c>
    </row>
    <row r="36" spans="1:26" x14ac:dyDescent="0.25">
      <c r="A36" s="197" t="s">
        <v>15</v>
      </c>
      <c r="B36" s="65">
        <v>19</v>
      </c>
      <c r="C36" s="157">
        <v>2078.71</v>
      </c>
      <c r="D36" s="150">
        <v>1559.0325</v>
      </c>
      <c r="E36" s="67">
        <v>1351.1615000000002</v>
      </c>
      <c r="F36" s="56">
        <v>1247.2259999999999</v>
      </c>
      <c r="G36" s="56">
        <v>1143.2905000000001</v>
      </c>
      <c r="H36" s="65">
        <v>64</v>
      </c>
      <c r="I36" s="157">
        <v>6585.6</v>
      </c>
      <c r="J36" s="150">
        <v>4939.2000000000007</v>
      </c>
      <c r="K36" s="67">
        <v>4280.6400000000003</v>
      </c>
      <c r="L36" s="56">
        <v>3951.36</v>
      </c>
      <c r="M36" s="56">
        <v>3622.0800000000004</v>
      </c>
      <c r="N36" s="58">
        <v>80</v>
      </c>
      <c r="O36" s="158">
        <v>7081.4799999999977</v>
      </c>
      <c r="P36" s="153">
        <v>4957.0359999999982</v>
      </c>
      <c r="Q36" s="68">
        <v>4248.8879999999981</v>
      </c>
      <c r="R36" s="68">
        <v>3894.8139999999989</v>
      </c>
      <c r="S36" s="69">
        <v>3540.7399999999989</v>
      </c>
      <c r="T36" s="61">
        <v>3</v>
      </c>
      <c r="U36" s="159">
        <v>307.15999999999997</v>
      </c>
      <c r="V36" s="155">
        <v>215.01199999999997</v>
      </c>
      <c r="W36" s="156">
        <v>184.29599999999996</v>
      </c>
      <c r="X36" s="156">
        <v>168.93799999999999</v>
      </c>
      <c r="Y36" s="60">
        <v>153.57999999999998</v>
      </c>
    </row>
    <row r="37" spans="1:26" x14ac:dyDescent="0.25">
      <c r="A37" s="197" t="s">
        <v>16</v>
      </c>
      <c r="B37" s="65">
        <v>31</v>
      </c>
      <c r="C37" s="157">
        <v>3057.36</v>
      </c>
      <c r="D37" s="150">
        <v>2293.02</v>
      </c>
      <c r="E37" s="67">
        <v>1987.2840000000001</v>
      </c>
      <c r="F37" s="56">
        <v>1834.4159999999999</v>
      </c>
      <c r="G37" s="56">
        <v>1681.5480000000002</v>
      </c>
      <c r="H37" s="65">
        <v>38</v>
      </c>
      <c r="I37" s="157">
        <v>4457.24</v>
      </c>
      <c r="J37" s="150">
        <v>3342.93</v>
      </c>
      <c r="K37" s="67">
        <v>2897.2060000000001</v>
      </c>
      <c r="L37" s="56">
        <v>2674.3439999999996</v>
      </c>
      <c r="M37" s="56">
        <v>2451.482</v>
      </c>
      <c r="N37" s="64">
        <v>23</v>
      </c>
      <c r="O37" s="158">
        <v>3102.2599999999998</v>
      </c>
      <c r="P37" s="153">
        <v>2171.5819999999999</v>
      </c>
      <c r="Q37" s="68">
        <v>1861.3559999999998</v>
      </c>
      <c r="R37" s="68">
        <v>1706.2429999999999</v>
      </c>
      <c r="S37" s="69">
        <v>1551.1299999999999</v>
      </c>
      <c r="T37" s="61">
        <v>16</v>
      </c>
      <c r="U37" s="159">
        <v>1817.1999999999998</v>
      </c>
      <c r="V37" s="155">
        <v>1272.0399999999997</v>
      </c>
      <c r="W37" s="156">
        <v>1090.32</v>
      </c>
      <c r="X37" s="156">
        <v>999.46</v>
      </c>
      <c r="Y37" s="60">
        <v>908.59999999999991</v>
      </c>
    </row>
    <row r="38" spans="1:26" x14ac:dyDescent="0.25">
      <c r="A38" s="197" t="s">
        <v>17</v>
      </c>
      <c r="B38" s="65">
        <v>92</v>
      </c>
      <c r="C38" s="157">
        <v>14746.29</v>
      </c>
      <c r="D38" s="150">
        <v>11059.717500000001</v>
      </c>
      <c r="E38" s="67">
        <v>9585.0885000000017</v>
      </c>
      <c r="F38" s="56">
        <v>8847.7739999999994</v>
      </c>
      <c r="G38" s="56">
        <v>8110.4595000000008</v>
      </c>
      <c r="H38" s="65">
        <v>82</v>
      </c>
      <c r="I38" s="157">
        <v>10098</v>
      </c>
      <c r="J38" s="150">
        <v>7573.5</v>
      </c>
      <c r="K38" s="67">
        <v>6563.7</v>
      </c>
      <c r="L38" s="56">
        <v>6058.8</v>
      </c>
      <c r="M38" s="56">
        <v>5553.9000000000005</v>
      </c>
      <c r="N38" s="58">
        <v>116</v>
      </c>
      <c r="O38" s="158">
        <v>13781.179999999998</v>
      </c>
      <c r="P38" s="153">
        <v>9646.8259999999991</v>
      </c>
      <c r="Q38" s="68">
        <v>8268.7079999999987</v>
      </c>
      <c r="R38" s="68">
        <v>7579.6489999999994</v>
      </c>
      <c r="S38" s="69">
        <v>6890.5899999999992</v>
      </c>
      <c r="T38" s="61">
        <v>24</v>
      </c>
      <c r="U38" s="159">
        <v>3999.7999999999997</v>
      </c>
      <c r="V38" s="155">
        <v>2799.8599999999997</v>
      </c>
      <c r="W38" s="156">
        <v>2399.8799999999997</v>
      </c>
      <c r="X38" s="156">
        <v>2199.89</v>
      </c>
      <c r="Y38" s="60">
        <v>1999.8999999999999</v>
      </c>
    </row>
    <row r="39" spans="1:26" x14ac:dyDescent="0.25">
      <c r="A39" s="197" t="s">
        <v>108</v>
      </c>
      <c r="B39" s="65">
        <v>5</v>
      </c>
      <c r="C39" s="157">
        <v>290.5</v>
      </c>
      <c r="D39" s="150">
        <v>217.875</v>
      </c>
      <c r="E39" s="67">
        <v>188.82500000000002</v>
      </c>
      <c r="F39" s="56">
        <v>174.29999999999998</v>
      </c>
      <c r="G39" s="56">
        <v>159.77500000000001</v>
      </c>
      <c r="H39" s="65">
        <v>15</v>
      </c>
      <c r="I39" s="157">
        <v>687.68</v>
      </c>
      <c r="J39" s="150">
        <v>515.76</v>
      </c>
      <c r="K39" s="67">
        <v>446.99199999999996</v>
      </c>
      <c r="L39" s="56">
        <v>412.60799999999995</v>
      </c>
      <c r="M39" s="56">
        <v>378.22399999999999</v>
      </c>
      <c r="N39" s="58"/>
      <c r="O39" s="158"/>
      <c r="P39" s="153"/>
      <c r="Q39" s="68"/>
      <c r="R39" s="68"/>
      <c r="S39" s="69"/>
      <c r="T39" s="61"/>
      <c r="U39" s="159"/>
      <c r="V39" s="155"/>
      <c r="W39" s="156"/>
      <c r="X39" s="156"/>
      <c r="Y39" s="60"/>
    </row>
    <row r="40" spans="1:26" x14ac:dyDescent="0.25">
      <c r="A40" s="197" t="s">
        <v>18</v>
      </c>
      <c r="B40" s="65">
        <v>90</v>
      </c>
      <c r="C40" s="157">
        <v>10773.08</v>
      </c>
      <c r="D40" s="150">
        <v>8079.8099999999995</v>
      </c>
      <c r="E40" s="67">
        <v>7002.5020000000004</v>
      </c>
      <c r="F40" s="56">
        <v>6463.848</v>
      </c>
      <c r="G40" s="56">
        <v>5925.1940000000004</v>
      </c>
      <c r="H40" s="65">
        <v>259</v>
      </c>
      <c r="I40" s="157">
        <v>26852.59</v>
      </c>
      <c r="J40" s="150">
        <v>20139.442500000001</v>
      </c>
      <c r="K40" s="67">
        <v>17454.183499999999</v>
      </c>
      <c r="L40" s="56">
        <v>16111.554</v>
      </c>
      <c r="M40" s="56">
        <v>14768.924500000001</v>
      </c>
      <c r="N40" s="58">
        <v>44</v>
      </c>
      <c r="O40" s="158">
        <v>3845.24</v>
      </c>
      <c r="P40" s="153">
        <v>2691.6679999999997</v>
      </c>
      <c r="Q40" s="68">
        <v>2307.1439999999998</v>
      </c>
      <c r="R40" s="68">
        <v>2114.8820000000001</v>
      </c>
      <c r="S40" s="69">
        <v>1922.62</v>
      </c>
      <c r="T40" s="61">
        <v>32</v>
      </c>
      <c r="U40" s="159">
        <v>2932.6499999999996</v>
      </c>
      <c r="V40" s="155">
        <v>2052.8549999999996</v>
      </c>
      <c r="W40" s="156">
        <v>1759.5899999999997</v>
      </c>
      <c r="X40" s="156">
        <v>1612.9575</v>
      </c>
      <c r="Y40" s="60">
        <v>1466.3249999999998</v>
      </c>
    </row>
    <row r="41" spans="1:26" x14ac:dyDescent="0.25">
      <c r="A41" s="197" t="s">
        <v>19</v>
      </c>
      <c r="B41" s="65">
        <v>15</v>
      </c>
      <c r="C41" s="157">
        <v>1489.57</v>
      </c>
      <c r="D41" s="150">
        <v>1117.1775</v>
      </c>
      <c r="E41" s="67">
        <v>968.22050000000002</v>
      </c>
      <c r="F41" s="56">
        <v>893.74199999999996</v>
      </c>
      <c r="G41" s="56">
        <v>819.26350000000002</v>
      </c>
      <c r="H41" s="65">
        <v>15</v>
      </c>
      <c r="I41" s="157">
        <v>2142.41</v>
      </c>
      <c r="J41" s="150">
        <v>1606.8074999999999</v>
      </c>
      <c r="K41" s="67">
        <v>1392.5664999999999</v>
      </c>
      <c r="L41" s="56">
        <v>1285.4459999999999</v>
      </c>
      <c r="M41" s="56">
        <v>1178.3254999999999</v>
      </c>
      <c r="N41" s="58"/>
      <c r="O41" s="158"/>
      <c r="P41" s="153"/>
      <c r="Q41" s="68"/>
      <c r="R41" s="68"/>
      <c r="S41" s="69"/>
      <c r="T41" s="61"/>
      <c r="U41" s="159"/>
      <c r="V41" s="155"/>
      <c r="W41" s="156"/>
      <c r="X41" s="156"/>
      <c r="Y41" s="60"/>
    </row>
    <row r="42" spans="1:26" x14ac:dyDescent="0.25">
      <c r="A42" s="197" t="s">
        <v>109</v>
      </c>
      <c r="B42" s="65">
        <v>7</v>
      </c>
      <c r="C42" s="157">
        <v>489.3</v>
      </c>
      <c r="D42" s="150">
        <v>366.97500000000002</v>
      </c>
      <c r="E42" s="67">
        <v>318.04500000000002</v>
      </c>
      <c r="F42" s="56">
        <v>293.58</v>
      </c>
      <c r="G42" s="56">
        <v>269.11500000000001</v>
      </c>
      <c r="H42" s="65">
        <v>20</v>
      </c>
      <c r="I42" s="157">
        <v>1430.8</v>
      </c>
      <c r="J42" s="150">
        <v>1073.0999999999999</v>
      </c>
      <c r="K42" s="67">
        <v>930.02</v>
      </c>
      <c r="L42" s="56">
        <v>858.4799999999999</v>
      </c>
      <c r="M42" s="56">
        <v>786.94</v>
      </c>
      <c r="N42" s="58"/>
      <c r="O42" s="158"/>
      <c r="P42" s="153"/>
      <c r="Q42" s="68"/>
      <c r="R42" s="68"/>
      <c r="S42" s="69"/>
      <c r="T42" s="61"/>
      <c r="U42" s="159"/>
      <c r="V42" s="155"/>
      <c r="W42" s="156"/>
      <c r="X42" s="156"/>
      <c r="Y42" s="60"/>
    </row>
    <row r="43" spans="1:26" x14ac:dyDescent="0.25">
      <c r="A43" s="197" t="s">
        <v>20</v>
      </c>
      <c r="B43" s="65">
        <v>33</v>
      </c>
      <c r="C43" s="157">
        <v>3189.06</v>
      </c>
      <c r="D43" s="150">
        <v>2391.7950000000001</v>
      </c>
      <c r="E43" s="67">
        <v>2072.8890000000001</v>
      </c>
      <c r="F43" s="56">
        <v>1913.4359999999999</v>
      </c>
      <c r="G43" s="56">
        <v>1753.9830000000002</v>
      </c>
      <c r="H43" s="65">
        <v>35</v>
      </c>
      <c r="I43" s="157">
        <v>3450.93</v>
      </c>
      <c r="J43" s="150">
        <v>2588.1974999999998</v>
      </c>
      <c r="K43" s="67">
        <v>2243.1044999999999</v>
      </c>
      <c r="L43" s="56">
        <v>2070.558</v>
      </c>
      <c r="M43" s="56">
        <v>1898.0115000000001</v>
      </c>
      <c r="N43" s="64">
        <v>83</v>
      </c>
      <c r="O43" s="158">
        <v>9852.9199999999983</v>
      </c>
      <c r="P43" s="153">
        <v>6897.0439999999981</v>
      </c>
      <c r="Q43" s="68">
        <v>5911.7519999999986</v>
      </c>
      <c r="R43" s="68">
        <v>5419.1059999999998</v>
      </c>
      <c r="S43" s="69">
        <v>4926.4599999999991</v>
      </c>
      <c r="T43" s="61">
        <v>35</v>
      </c>
      <c r="U43" s="159">
        <v>2167.06</v>
      </c>
      <c r="V43" s="155">
        <v>1516.9419999999998</v>
      </c>
      <c r="W43" s="156">
        <v>1300.2359999999999</v>
      </c>
      <c r="X43" s="156">
        <v>1191.883</v>
      </c>
      <c r="Y43" s="60">
        <v>1083.53</v>
      </c>
    </row>
    <row r="44" spans="1:26" x14ac:dyDescent="0.25">
      <c r="A44" s="197" t="s">
        <v>21</v>
      </c>
      <c r="B44" s="65">
        <v>396</v>
      </c>
      <c r="C44" s="157">
        <v>39374.89</v>
      </c>
      <c r="D44" s="150">
        <v>29531.1675</v>
      </c>
      <c r="E44" s="67">
        <v>25593.678500000002</v>
      </c>
      <c r="F44" s="56">
        <v>23624.933999999997</v>
      </c>
      <c r="G44" s="56">
        <v>21656.1895</v>
      </c>
      <c r="H44" s="65">
        <v>743</v>
      </c>
      <c r="I44" s="157">
        <v>76296.39</v>
      </c>
      <c r="J44" s="150">
        <v>57222.292499999996</v>
      </c>
      <c r="K44" s="67">
        <v>49592.6535</v>
      </c>
      <c r="L44" s="56">
        <v>45777.833999999995</v>
      </c>
      <c r="M44" s="56">
        <v>41963.014500000005</v>
      </c>
      <c r="N44" s="58">
        <v>471</v>
      </c>
      <c r="O44" s="158">
        <v>45903.928</v>
      </c>
      <c r="P44" s="153">
        <v>32132.749599999999</v>
      </c>
      <c r="Q44" s="68">
        <v>27542.356799999998</v>
      </c>
      <c r="R44" s="68">
        <v>25247.160400000001</v>
      </c>
      <c r="S44" s="69">
        <v>22951.964</v>
      </c>
      <c r="T44" s="61">
        <v>225</v>
      </c>
      <c r="U44" s="159">
        <v>19000.309999999994</v>
      </c>
      <c r="V44" s="155">
        <v>13300.216999999995</v>
      </c>
      <c r="W44" s="156">
        <v>11400.185999999996</v>
      </c>
      <c r="X44" s="156">
        <v>10450.170499999998</v>
      </c>
      <c r="Y44" s="60">
        <v>9500.154999999997</v>
      </c>
    </row>
    <row r="45" spans="1:26" x14ac:dyDescent="0.25">
      <c r="A45" s="197" t="s">
        <v>112</v>
      </c>
      <c r="B45" s="65">
        <v>4</v>
      </c>
      <c r="C45" s="157">
        <v>207.95</v>
      </c>
      <c r="D45" s="150">
        <v>155.96249999999998</v>
      </c>
      <c r="E45" s="67">
        <v>135.16749999999999</v>
      </c>
      <c r="F45" s="56">
        <v>124.76999999999998</v>
      </c>
      <c r="G45" s="56">
        <v>114.3725</v>
      </c>
      <c r="H45" s="65">
        <v>12</v>
      </c>
      <c r="I45" s="157">
        <v>472.64</v>
      </c>
      <c r="J45" s="150">
        <v>354.48</v>
      </c>
      <c r="K45" s="67">
        <v>307.21600000000001</v>
      </c>
      <c r="L45" s="56">
        <v>283.584</v>
      </c>
      <c r="M45" s="56">
        <v>259.952</v>
      </c>
      <c r="N45" s="58"/>
      <c r="O45" s="158"/>
      <c r="P45" s="153"/>
      <c r="Q45" s="68"/>
      <c r="R45" s="68"/>
      <c r="S45" s="69"/>
      <c r="T45" s="61"/>
      <c r="U45" s="159"/>
      <c r="V45" s="155"/>
      <c r="W45" s="156"/>
      <c r="X45" s="156"/>
      <c r="Y45" s="60"/>
    </row>
    <row r="46" spans="1:26" x14ac:dyDescent="0.25">
      <c r="A46" s="197" t="s">
        <v>22</v>
      </c>
      <c r="B46" s="65">
        <v>174</v>
      </c>
      <c r="C46" s="157">
        <v>25004.48</v>
      </c>
      <c r="D46" s="150">
        <v>18753.36</v>
      </c>
      <c r="E46" s="67">
        <v>16252.912</v>
      </c>
      <c r="F46" s="56">
        <v>15002.687999999998</v>
      </c>
      <c r="G46" s="56">
        <v>13752.464000000002</v>
      </c>
      <c r="H46" s="65">
        <v>246</v>
      </c>
      <c r="I46" s="157">
        <v>28909.59</v>
      </c>
      <c r="J46" s="150">
        <v>21682.192500000001</v>
      </c>
      <c r="K46" s="67">
        <v>18791.233500000002</v>
      </c>
      <c r="L46" s="56">
        <v>17345.754000000001</v>
      </c>
      <c r="M46" s="56">
        <v>15900.274500000001</v>
      </c>
      <c r="N46" s="58">
        <v>114</v>
      </c>
      <c r="O46" s="158">
        <v>17117.085999999999</v>
      </c>
      <c r="P46" s="153">
        <v>11981.9602</v>
      </c>
      <c r="Q46" s="68">
        <v>10270.2516</v>
      </c>
      <c r="R46" s="68">
        <v>9414.3973000000005</v>
      </c>
      <c r="S46" s="69">
        <v>8558.5429999999997</v>
      </c>
      <c r="T46" s="61">
        <v>103</v>
      </c>
      <c r="U46" s="159">
        <v>15593.759999999998</v>
      </c>
      <c r="V46" s="155">
        <v>10915.631999999998</v>
      </c>
      <c r="W46" s="156">
        <v>9356.2559999999994</v>
      </c>
      <c r="X46" s="156">
        <v>8576.5679999999993</v>
      </c>
      <c r="Y46" s="60">
        <v>7796.8799999999992</v>
      </c>
    </row>
    <row r="47" spans="1:26" x14ac:dyDescent="0.25">
      <c r="A47" s="197" t="s">
        <v>23</v>
      </c>
      <c r="B47" s="63">
        <v>70</v>
      </c>
      <c r="C47" s="157">
        <v>9740.65</v>
      </c>
      <c r="D47" s="150">
        <v>7305.4874999999993</v>
      </c>
      <c r="E47" s="67">
        <v>6331.4224999999997</v>
      </c>
      <c r="F47" s="56">
        <v>5844.3899999999994</v>
      </c>
      <c r="G47" s="56">
        <v>5357.3575000000001</v>
      </c>
      <c r="H47" s="63">
        <v>76</v>
      </c>
      <c r="I47" s="157">
        <v>10234.01</v>
      </c>
      <c r="J47" s="150">
        <v>7675.5074999999997</v>
      </c>
      <c r="K47" s="67">
        <v>6652.1065000000008</v>
      </c>
      <c r="L47" s="56">
        <v>6140.4059999999999</v>
      </c>
      <c r="M47" s="56">
        <v>5628.7055000000009</v>
      </c>
      <c r="N47" s="58">
        <v>66</v>
      </c>
      <c r="O47" s="158">
        <v>9310.518</v>
      </c>
      <c r="P47" s="153">
        <v>6517.3625999999995</v>
      </c>
      <c r="Q47" s="68">
        <v>5586.3108000000002</v>
      </c>
      <c r="R47" s="68">
        <v>5120.7849000000006</v>
      </c>
      <c r="S47" s="69">
        <v>4655.259</v>
      </c>
      <c r="T47" s="61">
        <v>23</v>
      </c>
      <c r="U47" s="159">
        <v>2814.2799999999997</v>
      </c>
      <c r="V47" s="155">
        <v>1969.9959999999996</v>
      </c>
      <c r="W47" s="156">
        <v>1688.5679999999998</v>
      </c>
      <c r="X47" s="156">
        <v>1547.854</v>
      </c>
      <c r="Y47" s="60">
        <v>1407.1399999999999</v>
      </c>
    </row>
    <row r="48" spans="1:26" x14ac:dyDescent="0.25">
      <c r="A48" s="197" t="s">
        <v>24</v>
      </c>
      <c r="B48" s="65">
        <v>271</v>
      </c>
      <c r="C48" s="157">
        <v>26008.49</v>
      </c>
      <c r="D48" s="150">
        <v>19506.3675</v>
      </c>
      <c r="E48" s="67">
        <v>16905.518500000002</v>
      </c>
      <c r="F48" s="56">
        <v>15605.094000000001</v>
      </c>
      <c r="G48" s="56">
        <v>14304.669500000002</v>
      </c>
      <c r="H48" s="65">
        <v>411</v>
      </c>
      <c r="I48" s="157">
        <v>46659.839999999997</v>
      </c>
      <c r="J48" s="150">
        <v>34994.879999999997</v>
      </c>
      <c r="K48" s="67">
        <v>30328.895999999997</v>
      </c>
      <c r="L48" s="56">
        <v>27995.903999999999</v>
      </c>
      <c r="M48" s="56">
        <v>25662.912</v>
      </c>
      <c r="N48" s="58">
        <v>239</v>
      </c>
      <c r="O48" s="158">
        <v>30613.015999999996</v>
      </c>
      <c r="P48" s="153">
        <v>21429.111199999996</v>
      </c>
      <c r="Q48" s="68">
        <v>18367.809599999997</v>
      </c>
      <c r="R48" s="68">
        <v>16837.158799999997</v>
      </c>
      <c r="S48" s="69">
        <v>15306.507999999998</v>
      </c>
      <c r="T48" s="61">
        <v>112</v>
      </c>
      <c r="U48" s="159">
        <v>11387.32</v>
      </c>
      <c r="V48" s="155">
        <v>7971.1239999999989</v>
      </c>
      <c r="W48" s="156">
        <v>6832.3919999999998</v>
      </c>
      <c r="X48" s="156">
        <v>6263.0260000000007</v>
      </c>
      <c r="Y48" s="60">
        <v>5693.66</v>
      </c>
    </row>
    <row r="49" spans="1:25" x14ac:dyDescent="0.25">
      <c r="A49" s="197" t="s">
        <v>25</v>
      </c>
      <c r="B49" s="65">
        <v>9</v>
      </c>
      <c r="C49" s="157">
        <v>963.18</v>
      </c>
      <c r="D49" s="150">
        <v>722.38499999999999</v>
      </c>
      <c r="E49" s="67">
        <v>626.06700000000001</v>
      </c>
      <c r="F49" s="56">
        <v>577.9079999999999</v>
      </c>
      <c r="G49" s="56">
        <v>529.74900000000002</v>
      </c>
      <c r="H49" s="65">
        <v>14</v>
      </c>
      <c r="I49" s="157">
        <v>983.39</v>
      </c>
      <c r="J49" s="150">
        <v>737.54250000000002</v>
      </c>
      <c r="K49" s="67">
        <v>639.20349999999996</v>
      </c>
      <c r="L49" s="56">
        <v>590.03399999999999</v>
      </c>
      <c r="M49" s="56">
        <v>540.86450000000002</v>
      </c>
      <c r="N49" s="58">
        <v>3</v>
      </c>
      <c r="O49" s="158">
        <v>532</v>
      </c>
      <c r="P49" s="153">
        <v>372.4</v>
      </c>
      <c r="Q49" s="68">
        <v>319.2</v>
      </c>
      <c r="R49" s="68">
        <v>292.60000000000002</v>
      </c>
      <c r="S49" s="69">
        <v>266</v>
      </c>
      <c r="T49" s="61">
        <v>4</v>
      </c>
      <c r="U49" s="159">
        <v>746.9</v>
      </c>
      <c r="V49" s="155">
        <v>522.82999999999993</v>
      </c>
      <c r="W49" s="156">
        <v>448.14</v>
      </c>
      <c r="X49" s="156">
        <v>410.79500000000002</v>
      </c>
      <c r="Y49" s="60">
        <v>373.45</v>
      </c>
    </row>
    <row r="50" spans="1:25" x14ac:dyDescent="0.25">
      <c r="A50" s="197" t="s">
        <v>26</v>
      </c>
      <c r="B50" s="65">
        <v>115</v>
      </c>
      <c r="C50" s="157">
        <v>10150.65</v>
      </c>
      <c r="D50" s="150">
        <v>7612.9874999999993</v>
      </c>
      <c r="E50" s="67">
        <v>6597.9224999999997</v>
      </c>
      <c r="F50" s="56">
        <v>6090.3899999999994</v>
      </c>
      <c r="G50" s="56">
        <v>5582.8575000000001</v>
      </c>
      <c r="H50" s="65">
        <v>115</v>
      </c>
      <c r="I50" s="157">
        <v>9245.82</v>
      </c>
      <c r="J50" s="150">
        <v>6934.3649999999998</v>
      </c>
      <c r="K50" s="67">
        <v>6009.7830000000004</v>
      </c>
      <c r="L50" s="56">
        <v>5547.4919999999993</v>
      </c>
      <c r="M50" s="56">
        <v>5085.201</v>
      </c>
      <c r="N50" s="58">
        <v>108</v>
      </c>
      <c r="O50" s="158">
        <v>8781.99</v>
      </c>
      <c r="P50" s="153">
        <v>6147.3929999999991</v>
      </c>
      <c r="Q50" s="68">
        <v>5269.1939999999995</v>
      </c>
      <c r="R50" s="68">
        <v>4830.0945000000002</v>
      </c>
      <c r="S50" s="69">
        <v>4390.9949999999999</v>
      </c>
      <c r="T50" s="61">
        <v>21</v>
      </c>
      <c r="U50" s="159">
        <v>1826.58</v>
      </c>
      <c r="V50" s="155">
        <v>1278.6059999999998</v>
      </c>
      <c r="W50" s="156">
        <v>1095.9479999999999</v>
      </c>
      <c r="X50" s="156">
        <v>1004.619</v>
      </c>
      <c r="Y50" s="60">
        <v>913.29</v>
      </c>
    </row>
    <row r="51" spans="1:25" x14ac:dyDescent="0.25">
      <c r="A51" s="197" t="s">
        <v>27</v>
      </c>
      <c r="B51" s="65">
        <v>11</v>
      </c>
      <c r="C51" s="157">
        <v>1031.28</v>
      </c>
      <c r="D51" s="150">
        <v>773.46</v>
      </c>
      <c r="E51" s="67">
        <v>670.33199999999999</v>
      </c>
      <c r="F51" s="56">
        <v>618.76799999999992</v>
      </c>
      <c r="G51" s="56">
        <v>567.20400000000006</v>
      </c>
      <c r="H51" s="65">
        <v>23</v>
      </c>
      <c r="I51" s="157">
        <v>2949.17</v>
      </c>
      <c r="J51" s="150">
        <v>2211.8775000000001</v>
      </c>
      <c r="K51" s="67">
        <v>1916.9605000000001</v>
      </c>
      <c r="L51" s="56">
        <v>1769.502</v>
      </c>
      <c r="M51" s="56">
        <v>1622.0435000000002</v>
      </c>
      <c r="N51" s="58">
        <v>13</v>
      </c>
      <c r="O51" s="158">
        <v>1966.0199999999998</v>
      </c>
      <c r="P51" s="153">
        <v>1376.2139999999997</v>
      </c>
      <c r="Q51" s="68">
        <v>1179.6119999999999</v>
      </c>
      <c r="R51" s="68">
        <v>1081.3109999999999</v>
      </c>
      <c r="S51" s="69">
        <v>983.00999999999988</v>
      </c>
      <c r="T51" s="61">
        <v>9</v>
      </c>
      <c r="U51" s="159">
        <v>1171.52</v>
      </c>
      <c r="V51" s="155">
        <v>820.06399999999996</v>
      </c>
      <c r="W51" s="156">
        <v>702.91199999999992</v>
      </c>
      <c r="X51" s="156">
        <v>644.33600000000001</v>
      </c>
      <c r="Y51" s="60">
        <v>585.76</v>
      </c>
    </row>
    <row r="52" spans="1:25" x14ac:dyDescent="0.25">
      <c r="A52" s="197" t="s">
        <v>28</v>
      </c>
      <c r="B52" s="65">
        <v>5</v>
      </c>
      <c r="C52" s="157">
        <v>494.26</v>
      </c>
      <c r="D52" s="150">
        <v>370.69499999999999</v>
      </c>
      <c r="E52" s="67">
        <v>321.26900000000001</v>
      </c>
      <c r="F52" s="56">
        <v>296.55599999999998</v>
      </c>
      <c r="G52" s="56">
        <v>271.84300000000002</v>
      </c>
      <c r="H52" s="65">
        <v>3</v>
      </c>
      <c r="I52" s="157">
        <v>725.44</v>
      </c>
      <c r="J52" s="150">
        <v>544.08000000000004</v>
      </c>
      <c r="K52" s="67">
        <v>471.53600000000006</v>
      </c>
      <c r="L52" s="56">
        <v>435.26400000000001</v>
      </c>
      <c r="M52" s="56">
        <v>398.99200000000008</v>
      </c>
      <c r="N52" s="58">
        <v>6</v>
      </c>
      <c r="O52" s="158">
        <v>596.23199999999997</v>
      </c>
      <c r="P52" s="153">
        <v>417.36239999999998</v>
      </c>
      <c r="Q52" s="68">
        <v>357.73919999999998</v>
      </c>
      <c r="R52" s="68">
        <v>327.92759999999998</v>
      </c>
      <c r="S52" s="69">
        <v>298.11599999999999</v>
      </c>
      <c r="T52" s="61">
        <v>66</v>
      </c>
      <c r="U52" s="159">
        <v>7458.751999999995</v>
      </c>
      <c r="V52" s="155">
        <v>5221.1263999999965</v>
      </c>
      <c r="W52" s="156">
        <v>4475.251199999997</v>
      </c>
      <c r="X52" s="156">
        <v>4102.3135999999977</v>
      </c>
      <c r="Y52" s="60">
        <v>3729.3759999999975</v>
      </c>
    </row>
    <row r="53" spans="1:25" x14ac:dyDescent="0.25">
      <c r="A53" s="197" t="s">
        <v>29</v>
      </c>
      <c r="B53" s="65">
        <v>245</v>
      </c>
      <c r="C53" s="157">
        <v>23499.32</v>
      </c>
      <c r="D53" s="150">
        <v>17624.489999999998</v>
      </c>
      <c r="E53" s="67">
        <v>15274.558000000001</v>
      </c>
      <c r="F53" s="56">
        <v>14099.591999999999</v>
      </c>
      <c r="G53" s="56">
        <v>12924.626</v>
      </c>
      <c r="H53" s="65">
        <v>314</v>
      </c>
      <c r="I53" s="157">
        <v>28235.56</v>
      </c>
      <c r="J53" s="150">
        <v>21176.670000000002</v>
      </c>
      <c r="K53" s="67">
        <v>18353.114000000001</v>
      </c>
      <c r="L53" s="56">
        <v>16941.335999999999</v>
      </c>
      <c r="M53" s="56">
        <v>15529.558000000003</v>
      </c>
      <c r="N53" s="58">
        <v>200</v>
      </c>
      <c r="O53" s="158">
        <v>21309.413999999993</v>
      </c>
      <c r="P53" s="153">
        <v>14916.589799999994</v>
      </c>
      <c r="Q53" s="68">
        <v>12785.648399999996</v>
      </c>
      <c r="R53" s="68">
        <v>11720.177699999997</v>
      </c>
      <c r="S53" s="69">
        <v>10654.706999999997</v>
      </c>
      <c r="T53" s="61">
        <v>186</v>
      </c>
      <c r="U53" s="159">
        <v>18010.439999999995</v>
      </c>
      <c r="V53" s="155">
        <v>12607.307999999995</v>
      </c>
      <c r="W53" s="156">
        <v>10806.263999999997</v>
      </c>
      <c r="X53" s="156">
        <v>9905.7419999999984</v>
      </c>
      <c r="Y53" s="60">
        <v>9005.2199999999975</v>
      </c>
    </row>
    <row r="54" spans="1:25" x14ac:dyDescent="0.25">
      <c r="A54" s="197" t="s">
        <v>30</v>
      </c>
      <c r="B54" s="65">
        <v>21</v>
      </c>
      <c r="C54" s="157">
        <v>2323.1999999999998</v>
      </c>
      <c r="D54" s="150">
        <v>1742.3999999999999</v>
      </c>
      <c r="E54" s="67">
        <v>1510.08</v>
      </c>
      <c r="F54" s="56">
        <v>1393.9199999999998</v>
      </c>
      <c r="G54" s="56">
        <v>1277.76</v>
      </c>
      <c r="H54" s="65">
        <v>26</v>
      </c>
      <c r="I54" s="157">
        <v>3403.26</v>
      </c>
      <c r="J54" s="150">
        <v>2552.4450000000002</v>
      </c>
      <c r="K54" s="67">
        <v>2212.1190000000001</v>
      </c>
      <c r="L54" s="56">
        <v>2041.9560000000001</v>
      </c>
      <c r="M54" s="56">
        <v>1871.7930000000003</v>
      </c>
      <c r="N54" s="58">
        <v>18</v>
      </c>
      <c r="O54" s="158">
        <v>2994.9080000000004</v>
      </c>
      <c r="P54" s="153">
        <v>2096.4356000000002</v>
      </c>
      <c r="Q54" s="68">
        <v>1796.9448000000002</v>
      </c>
      <c r="R54" s="68">
        <v>1647.1994000000004</v>
      </c>
      <c r="S54" s="69">
        <v>1497.4540000000002</v>
      </c>
      <c r="T54" s="61">
        <v>12</v>
      </c>
      <c r="U54" s="159">
        <v>1723.89</v>
      </c>
      <c r="V54" s="155">
        <v>1206.723</v>
      </c>
      <c r="W54" s="156">
        <v>1034.3340000000001</v>
      </c>
      <c r="X54" s="156">
        <v>948.13950000000011</v>
      </c>
      <c r="Y54" s="60">
        <v>861.94500000000005</v>
      </c>
    </row>
    <row r="55" spans="1:25" x14ac:dyDescent="0.25">
      <c r="A55" s="197" t="s">
        <v>31</v>
      </c>
      <c r="B55" s="65">
        <v>183</v>
      </c>
      <c r="C55" s="157">
        <v>20907.03</v>
      </c>
      <c r="D55" s="150">
        <v>15680.272499999999</v>
      </c>
      <c r="E55" s="67">
        <v>13589.5695</v>
      </c>
      <c r="F55" s="56">
        <v>12544.217999999999</v>
      </c>
      <c r="G55" s="56">
        <v>11498.8665</v>
      </c>
      <c r="H55" s="65">
        <v>309</v>
      </c>
      <c r="I55" s="157">
        <v>29297.03</v>
      </c>
      <c r="J55" s="150">
        <v>21972.772499999999</v>
      </c>
      <c r="K55" s="67">
        <v>19043.069500000001</v>
      </c>
      <c r="L55" s="56">
        <v>17578.217999999997</v>
      </c>
      <c r="M55" s="56">
        <v>16113.3665</v>
      </c>
      <c r="N55" s="58">
        <v>240</v>
      </c>
      <c r="O55" s="158">
        <v>29595.019999999993</v>
      </c>
      <c r="P55" s="153">
        <v>20716.513999999996</v>
      </c>
      <c r="Q55" s="68">
        <v>17757.011999999995</v>
      </c>
      <c r="R55" s="68">
        <v>16277.260999999997</v>
      </c>
      <c r="S55" s="69">
        <v>14797.509999999997</v>
      </c>
      <c r="T55" s="61">
        <v>76</v>
      </c>
      <c r="U55" s="159">
        <v>6506.7099999999991</v>
      </c>
      <c r="V55" s="155">
        <v>4554.6969999999992</v>
      </c>
      <c r="W55" s="156">
        <v>3904.0259999999994</v>
      </c>
      <c r="X55" s="156">
        <v>3578.6904999999997</v>
      </c>
      <c r="Y55" s="60">
        <v>3253.3549999999996</v>
      </c>
    </row>
    <row r="56" spans="1:25" x14ac:dyDescent="0.25">
      <c r="A56" s="197" t="s">
        <v>32</v>
      </c>
      <c r="B56" s="65">
        <v>60</v>
      </c>
      <c r="C56" s="157">
        <v>5425.26</v>
      </c>
      <c r="D56" s="150">
        <v>4068.9450000000002</v>
      </c>
      <c r="E56" s="67">
        <v>3526.4190000000003</v>
      </c>
      <c r="F56" s="56">
        <v>3255.1559999999999</v>
      </c>
      <c r="G56" s="56">
        <v>2983.8930000000005</v>
      </c>
      <c r="H56" s="65">
        <v>75</v>
      </c>
      <c r="I56" s="157">
        <v>8205.16</v>
      </c>
      <c r="J56" s="150">
        <v>6153.87</v>
      </c>
      <c r="K56" s="67">
        <v>5333.3540000000003</v>
      </c>
      <c r="L56" s="56">
        <v>4923.0959999999995</v>
      </c>
      <c r="M56" s="56">
        <v>4512.8380000000006</v>
      </c>
      <c r="N56" s="58">
        <v>55</v>
      </c>
      <c r="O56" s="158">
        <v>5457.6192999999976</v>
      </c>
      <c r="P56" s="153">
        <v>3820.3335099999981</v>
      </c>
      <c r="Q56" s="68">
        <v>3274.5715799999984</v>
      </c>
      <c r="R56" s="68">
        <v>3001.6906149999991</v>
      </c>
      <c r="S56" s="69">
        <v>2728.8096499999988</v>
      </c>
      <c r="T56" s="61">
        <v>53</v>
      </c>
      <c r="U56" s="159">
        <v>4744.4459999999963</v>
      </c>
      <c r="V56" s="155">
        <v>3321.1121999999973</v>
      </c>
      <c r="W56" s="156">
        <v>2846.6675999999975</v>
      </c>
      <c r="X56" s="156">
        <v>2609.445299999998</v>
      </c>
      <c r="Y56" s="60">
        <v>2372.2229999999981</v>
      </c>
    </row>
    <row r="57" spans="1:25" x14ac:dyDescent="0.25">
      <c r="A57" s="197" t="s">
        <v>33</v>
      </c>
      <c r="B57" s="63">
        <v>12</v>
      </c>
      <c r="C57" s="157">
        <v>1032.98</v>
      </c>
      <c r="D57" s="150">
        <v>774.73500000000001</v>
      </c>
      <c r="E57" s="67">
        <v>671.43700000000001</v>
      </c>
      <c r="F57" s="56">
        <v>619.78800000000001</v>
      </c>
      <c r="G57" s="56">
        <v>568.13900000000001</v>
      </c>
      <c r="H57" s="63">
        <v>12</v>
      </c>
      <c r="I57" s="157">
        <v>1484.14</v>
      </c>
      <c r="J57" s="150">
        <v>1113.105</v>
      </c>
      <c r="K57" s="67">
        <v>964.69100000000014</v>
      </c>
      <c r="L57" s="56">
        <v>890.48400000000004</v>
      </c>
      <c r="M57" s="56">
        <v>816.27700000000016</v>
      </c>
      <c r="N57" s="64">
        <v>24</v>
      </c>
      <c r="O57" s="158">
        <v>2883.4259999999999</v>
      </c>
      <c r="P57" s="153">
        <v>2018.3981999999999</v>
      </c>
      <c r="Q57" s="68">
        <v>1730.0555999999999</v>
      </c>
      <c r="R57" s="68">
        <v>1585.8843000000002</v>
      </c>
      <c r="S57" s="69">
        <v>1441.713</v>
      </c>
      <c r="T57" s="61">
        <v>15</v>
      </c>
      <c r="U57" s="159">
        <v>1535.3800000000003</v>
      </c>
      <c r="V57" s="155">
        <v>1074.7660000000001</v>
      </c>
      <c r="W57" s="156">
        <v>921.22800000000018</v>
      </c>
      <c r="X57" s="156">
        <v>844.45900000000029</v>
      </c>
      <c r="Y57" s="60">
        <v>767.69000000000017</v>
      </c>
    </row>
    <row r="58" spans="1:25" x14ac:dyDescent="0.25">
      <c r="A58" s="197" t="s">
        <v>34</v>
      </c>
      <c r="B58" s="65">
        <v>196</v>
      </c>
      <c r="C58" s="157">
        <v>21733.33</v>
      </c>
      <c r="D58" s="150">
        <v>16299.997500000001</v>
      </c>
      <c r="E58" s="67">
        <v>14126.664500000001</v>
      </c>
      <c r="F58" s="56">
        <v>13039.998000000001</v>
      </c>
      <c r="G58" s="56">
        <v>11953.331500000002</v>
      </c>
      <c r="H58" s="65">
        <v>245</v>
      </c>
      <c r="I58" s="157">
        <v>25293.93</v>
      </c>
      <c r="J58" s="150">
        <v>18970.447500000002</v>
      </c>
      <c r="K58" s="67">
        <v>16441.054500000002</v>
      </c>
      <c r="L58" s="56">
        <v>15176.358</v>
      </c>
      <c r="M58" s="56">
        <v>13911.661500000002</v>
      </c>
      <c r="N58" s="58">
        <v>219</v>
      </c>
      <c r="O58" s="158">
        <v>21342.580000000009</v>
      </c>
      <c r="P58" s="153">
        <v>14939.806000000006</v>
      </c>
      <c r="Q58" s="68">
        <v>12805.548000000004</v>
      </c>
      <c r="R58" s="68">
        <v>11738.419000000005</v>
      </c>
      <c r="S58" s="69">
        <v>10671.290000000005</v>
      </c>
      <c r="T58" s="61">
        <v>146</v>
      </c>
      <c r="U58" s="159">
        <v>14198.309999999996</v>
      </c>
      <c r="V58" s="155">
        <v>9938.8169999999973</v>
      </c>
      <c r="W58" s="156">
        <v>8518.9859999999971</v>
      </c>
      <c r="X58" s="156">
        <v>7809.070499999998</v>
      </c>
      <c r="Y58" s="60">
        <v>7099.1549999999979</v>
      </c>
    </row>
    <row r="59" spans="1:25" x14ac:dyDescent="0.25">
      <c r="A59" s="197" t="s">
        <v>35</v>
      </c>
      <c r="B59" s="65">
        <v>24</v>
      </c>
      <c r="C59" s="157">
        <v>2220.65</v>
      </c>
      <c r="D59" s="150">
        <v>1665.4875000000002</v>
      </c>
      <c r="E59" s="67">
        <v>1443.4225000000001</v>
      </c>
      <c r="F59" s="56">
        <v>1332.39</v>
      </c>
      <c r="G59" s="56">
        <v>1221.3575000000001</v>
      </c>
      <c r="H59" s="65">
        <v>40</v>
      </c>
      <c r="I59" s="157">
        <v>4387.03</v>
      </c>
      <c r="J59" s="150">
        <v>3290.2725</v>
      </c>
      <c r="K59" s="67">
        <v>2851.5695000000001</v>
      </c>
      <c r="L59" s="56">
        <v>2632.2179999999998</v>
      </c>
      <c r="M59" s="56">
        <v>2412.8665000000001</v>
      </c>
      <c r="N59" s="58">
        <v>98</v>
      </c>
      <c r="O59" s="158">
        <v>9718.4779999999955</v>
      </c>
      <c r="P59" s="153">
        <v>6802.9345999999969</v>
      </c>
      <c r="Q59" s="68">
        <v>5831.0867999999973</v>
      </c>
      <c r="R59" s="68">
        <v>5345.1628999999975</v>
      </c>
      <c r="S59" s="69">
        <v>4859.2389999999978</v>
      </c>
      <c r="T59" s="61">
        <v>14</v>
      </c>
      <c r="U59" s="159">
        <v>804.36999999999989</v>
      </c>
      <c r="V59" s="155">
        <v>563.05899999999986</v>
      </c>
      <c r="W59" s="156">
        <v>482.6219999999999</v>
      </c>
      <c r="X59" s="156">
        <v>442.40349999999995</v>
      </c>
      <c r="Y59" s="60">
        <v>402.18499999999995</v>
      </c>
    </row>
    <row r="60" spans="1:25" x14ac:dyDescent="0.25">
      <c r="A60" s="197" t="s">
        <v>36</v>
      </c>
      <c r="B60" s="65">
        <v>76</v>
      </c>
      <c r="C60" s="157">
        <v>7162.7</v>
      </c>
      <c r="D60" s="150">
        <v>5372.0249999999996</v>
      </c>
      <c r="E60" s="67">
        <v>4655.7550000000001</v>
      </c>
      <c r="F60" s="56">
        <v>4297.62</v>
      </c>
      <c r="G60" s="56">
        <v>3939.4850000000001</v>
      </c>
      <c r="H60" s="65">
        <v>187</v>
      </c>
      <c r="I60" s="157">
        <v>14620.06</v>
      </c>
      <c r="J60" s="150">
        <v>10965.045</v>
      </c>
      <c r="K60" s="67">
        <v>9503.0390000000007</v>
      </c>
      <c r="L60" s="56">
        <v>8772.0360000000001</v>
      </c>
      <c r="M60" s="56">
        <v>8041.0330000000004</v>
      </c>
      <c r="N60" s="58">
        <v>143</v>
      </c>
      <c r="O60" s="158">
        <v>16672.558000000001</v>
      </c>
      <c r="P60" s="153">
        <v>11670.7906</v>
      </c>
      <c r="Q60" s="68">
        <v>10003.534799999999</v>
      </c>
      <c r="R60" s="68">
        <v>9169.9069000000018</v>
      </c>
      <c r="S60" s="69">
        <v>8336.2790000000005</v>
      </c>
      <c r="T60" s="61">
        <v>96</v>
      </c>
      <c r="U60" s="159">
        <v>7139.0899999999974</v>
      </c>
      <c r="V60" s="155">
        <v>4997.3629999999976</v>
      </c>
      <c r="W60" s="156">
        <v>4283.4539999999979</v>
      </c>
      <c r="X60" s="156">
        <v>3926.499499999999</v>
      </c>
      <c r="Y60" s="60">
        <v>3569.5449999999987</v>
      </c>
    </row>
    <row r="61" spans="1:25" ht="15.75" thickBot="1" x14ac:dyDescent="0.3">
      <c r="A61" s="196" t="s">
        <v>37</v>
      </c>
      <c r="B61" s="66">
        <v>68</v>
      </c>
      <c r="C61" s="169">
        <v>7954.16</v>
      </c>
      <c r="D61" s="150">
        <v>5965.62</v>
      </c>
      <c r="E61" s="67">
        <v>5170.2039999999997</v>
      </c>
      <c r="F61" s="56">
        <v>4772.4960000000001</v>
      </c>
      <c r="G61" s="56">
        <v>4374.7880000000005</v>
      </c>
      <c r="H61" s="66">
        <v>160</v>
      </c>
      <c r="I61" s="169">
        <v>20959.060000000001</v>
      </c>
      <c r="J61" s="150">
        <v>15719.295000000002</v>
      </c>
      <c r="K61" s="67">
        <v>13623.389000000001</v>
      </c>
      <c r="L61" s="56">
        <v>12575.436</v>
      </c>
      <c r="M61" s="56">
        <v>11527.483000000002</v>
      </c>
      <c r="N61" s="58">
        <v>328</v>
      </c>
      <c r="O61" s="158">
        <v>35789.250000000015</v>
      </c>
      <c r="P61" s="153">
        <v>25052.475000000009</v>
      </c>
      <c r="Q61" s="68">
        <v>21473.550000000007</v>
      </c>
      <c r="R61" s="68">
        <v>19684.087500000009</v>
      </c>
      <c r="S61" s="69">
        <v>17894.625000000007</v>
      </c>
      <c r="T61" s="61"/>
      <c r="U61" s="159"/>
      <c r="V61" s="155"/>
      <c r="W61" s="156"/>
      <c r="X61" s="156"/>
      <c r="Y61" s="60"/>
    </row>
    <row r="62" spans="1:25" ht="16.5" thickTop="1" thickBot="1" x14ac:dyDescent="0.3">
      <c r="A62" s="195" t="s">
        <v>11</v>
      </c>
      <c r="B62" s="181">
        <f>SUM(B34:B61)</f>
        <v>2261</v>
      </c>
      <c r="C62" s="182">
        <v>244811.87000000005</v>
      </c>
      <c r="D62" s="203">
        <v>183608.9025</v>
      </c>
      <c r="E62" s="204">
        <v>159127.71550000002</v>
      </c>
      <c r="F62" s="205">
        <v>146887.122</v>
      </c>
      <c r="G62" s="205">
        <v>134646.52849999996</v>
      </c>
      <c r="H62" s="183">
        <v>3615</v>
      </c>
      <c r="I62" s="184">
        <v>375671.74000000011</v>
      </c>
      <c r="J62" s="206">
        <v>281753.80499999999</v>
      </c>
      <c r="K62" s="207">
        <v>244186.63099999996</v>
      </c>
      <c r="L62" s="208">
        <v>225403.04399999999</v>
      </c>
      <c r="M62" s="208">
        <v>206619.45699999999</v>
      </c>
      <c r="N62" s="194">
        <v>2890</v>
      </c>
      <c r="O62" s="186">
        <v>313555.42329999997</v>
      </c>
      <c r="P62" s="210">
        <v>219488.79630999998</v>
      </c>
      <c r="Q62" s="211">
        <v>188133.25397999995</v>
      </c>
      <c r="R62" s="211">
        <v>172455.482815</v>
      </c>
      <c r="S62" s="211">
        <v>156777.71164999998</v>
      </c>
      <c r="T62" s="187">
        <v>1289</v>
      </c>
      <c r="U62" s="188">
        <v>127614.43799999997</v>
      </c>
      <c r="V62" s="212">
        <v>89330.10659999997</v>
      </c>
      <c r="W62" s="213">
        <v>76568.662799999991</v>
      </c>
      <c r="X62" s="213">
        <v>70187.940900000001</v>
      </c>
      <c r="Y62" s="214">
        <v>63807.218999999997</v>
      </c>
    </row>
    <row r="63" spans="1:25" ht="15.75" thickBot="1" x14ac:dyDescent="0.3">
      <c r="B63" s="202"/>
      <c r="C63" s="45"/>
      <c r="D63" s="340" t="s">
        <v>146</v>
      </c>
      <c r="E63" s="341"/>
      <c r="F63" s="341"/>
      <c r="G63" s="342"/>
      <c r="H63" s="202"/>
      <c r="I63" s="45"/>
      <c r="J63" s="331" t="s">
        <v>147</v>
      </c>
      <c r="K63" s="332"/>
      <c r="L63" s="332"/>
      <c r="M63" s="333"/>
      <c r="P63" s="334" t="s">
        <v>148</v>
      </c>
      <c r="Q63" s="335"/>
      <c r="R63" s="335"/>
      <c r="S63" s="336"/>
      <c r="V63" s="337" t="s">
        <v>149</v>
      </c>
      <c r="W63" s="338"/>
      <c r="X63" s="338"/>
      <c r="Y63" s="339"/>
    </row>
    <row r="65" spans="1:9" ht="15.75" thickBot="1" x14ac:dyDescent="0.3"/>
    <row r="66" spans="1:9" ht="21.75" thickBot="1" x14ac:dyDescent="0.4">
      <c r="A66" s="71"/>
      <c r="B66" s="345" t="s">
        <v>83</v>
      </c>
      <c r="C66" s="346"/>
      <c r="D66" s="346"/>
      <c r="E66" s="346"/>
      <c r="F66" s="346"/>
      <c r="G66" s="346"/>
      <c r="H66" s="346"/>
      <c r="I66" s="347"/>
    </row>
    <row r="67" spans="1:9" ht="32.25" thickBot="1" x14ac:dyDescent="0.35">
      <c r="B67" s="193"/>
      <c r="C67" s="193"/>
      <c r="D67" s="271" t="s">
        <v>102</v>
      </c>
      <c r="E67" s="254" t="s">
        <v>141</v>
      </c>
      <c r="F67" s="255" t="s">
        <v>142</v>
      </c>
      <c r="G67" s="255" t="s">
        <v>143</v>
      </c>
      <c r="H67" s="256" t="s">
        <v>144</v>
      </c>
    </row>
    <row r="68" spans="1:9" ht="19.5" thickBot="1" x14ac:dyDescent="0.35">
      <c r="B68" s="193"/>
      <c r="C68" s="193"/>
      <c r="D68" s="272"/>
      <c r="E68" s="265">
        <v>0.3</v>
      </c>
      <c r="F68" s="263">
        <v>0.4</v>
      </c>
      <c r="G68" s="263">
        <v>0.45</v>
      </c>
      <c r="H68" s="264">
        <v>0.5</v>
      </c>
    </row>
    <row r="69" spans="1:9" ht="19.5" thickBot="1" x14ac:dyDescent="0.35">
      <c r="B69" s="191" t="s">
        <v>140</v>
      </c>
      <c r="C69" s="190"/>
      <c r="D69" s="273">
        <v>244811.87000000005</v>
      </c>
      <c r="E69" s="266">
        <v>171368.30900000004</v>
      </c>
      <c r="F69" s="259">
        <v>146887.12200000003</v>
      </c>
      <c r="G69" s="259">
        <v>134646.52850000004</v>
      </c>
      <c r="H69" s="262">
        <v>122405.93500000003</v>
      </c>
    </row>
    <row r="70" spans="1:9" ht="19.5" customHeight="1" thickBot="1" x14ac:dyDescent="0.35">
      <c r="B70" s="191" t="s">
        <v>75</v>
      </c>
      <c r="C70" s="190"/>
      <c r="D70" s="274">
        <v>375671.74000000011</v>
      </c>
      <c r="E70" s="267">
        <v>262970.21800000005</v>
      </c>
      <c r="F70" s="260">
        <v>225403.04400000005</v>
      </c>
      <c r="G70" s="260">
        <v>206619.45700000008</v>
      </c>
      <c r="H70" s="261">
        <v>187835.87000000005</v>
      </c>
    </row>
    <row r="71" spans="1:9" ht="19.5" customHeight="1" x14ac:dyDescent="0.25">
      <c r="D71" s="215"/>
      <c r="E71" s="192"/>
      <c r="F71" s="192"/>
      <c r="G71" s="192"/>
      <c r="H71" s="192"/>
    </row>
    <row r="72" spans="1:9" ht="19.5" customHeight="1" thickBot="1" x14ac:dyDescent="0.3">
      <c r="D72" s="215"/>
      <c r="E72" s="192"/>
      <c r="F72" s="192"/>
      <c r="G72" s="192"/>
      <c r="H72" s="192"/>
    </row>
    <row r="73" spans="1:9" ht="30" customHeight="1" thickBot="1" x14ac:dyDescent="0.3">
      <c r="D73" s="271" t="s">
        <v>102</v>
      </c>
      <c r="E73" s="254" t="s">
        <v>141</v>
      </c>
      <c r="F73" s="255" t="s">
        <v>142</v>
      </c>
      <c r="G73" s="255" t="s">
        <v>143</v>
      </c>
      <c r="H73" s="256" t="s">
        <v>144</v>
      </c>
    </row>
    <row r="74" spans="1:9" ht="19.5" customHeight="1" thickBot="1" x14ac:dyDescent="0.3">
      <c r="D74" s="272"/>
      <c r="E74" s="268">
        <v>0.35</v>
      </c>
      <c r="F74" s="263">
        <v>0.45</v>
      </c>
      <c r="G74" s="263">
        <v>0.5</v>
      </c>
      <c r="H74" s="264">
        <v>0.55000000000000004</v>
      </c>
    </row>
    <row r="75" spans="1:9" ht="19.5" customHeight="1" thickBot="1" x14ac:dyDescent="0.35">
      <c r="B75" s="191" t="s">
        <v>76</v>
      </c>
      <c r="C75" s="190"/>
      <c r="D75" s="273">
        <v>313555.42329999997</v>
      </c>
      <c r="E75" s="269">
        <v>203811.02514499999</v>
      </c>
      <c r="F75" s="259">
        <v>172455.482815</v>
      </c>
      <c r="G75" s="259">
        <v>156777.71164999998</v>
      </c>
      <c r="H75" s="262">
        <v>141099.94048499997</v>
      </c>
    </row>
    <row r="76" spans="1:9" ht="19.5" customHeight="1" thickBot="1" x14ac:dyDescent="0.35">
      <c r="B76" s="191" t="s">
        <v>77</v>
      </c>
      <c r="C76" s="190"/>
      <c r="D76" s="275">
        <v>127614.43799999997</v>
      </c>
      <c r="E76" s="270">
        <v>82949.384699999981</v>
      </c>
      <c r="F76" s="257">
        <v>70187.940899999987</v>
      </c>
      <c r="G76" s="257">
        <v>63807.218999999983</v>
      </c>
      <c r="H76" s="258">
        <v>57426.497099999979</v>
      </c>
    </row>
    <row r="77" spans="1:9" ht="19.5" customHeight="1" x14ac:dyDescent="0.25">
      <c r="H77" s="72"/>
    </row>
  </sheetData>
  <mergeCells count="29">
    <mergeCell ref="D63:G63"/>
    <mergeCell ref="J63:M63"/>
    <mergeCell ref="P63:S63"/>
    <mergeCell ref="V63:Y63"/>
    <mergeCell ref="B66:I66"/>
    <mergeCell ref="A1:A3"/>
    <mergeCell ref="B29:M29"/>
    <mergeCell ref="A31:A32"/>
    <mergeCell ref="B31:G31"/>
    <mergeCell ref="H31:M31"/>
    <mergeCell ref="B1:O1"/>
    <mergeCell ref="B4:M4"/>
    <mergeCell ref="A6:A7"/>
    <mergeCell ref="N31:S31"/>
    <mergeCell ref="T31:Y31"/>
    <mergeCell ref="H32:I32"/>
    <mergeCell ref="N32:O32"/>
    <mergeCell ref="T32:U32"/>
    <mergeCell ref="T6:Y6"/>
    <mergeCell ref="H7:I7"/>
    <mergeCell ref="N7:O7"/>
    <mergeCell ref="T7:U7"/>
    <mergeCell ref="D26:G26"/>
    <mergeCell ref="J26:M26"/>
    <mergeCell ref="P26:S26"/>
    <mergeCell ref="V26:Y26"/>
    <mergeCell ref="B6:G6"/>
    <mergeCell ref="H6:M6"/>
    <mergeCell ref="N6:S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Z7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7" sqref="I27"/>
    </sheetView>
  </sheetViews>
  <sheetFormatPr defaultRowHeight="15" x14ac:dyDescent="0.25"/>
  <cols>
    <col min="1" max="1" width="42.28515625" style="55" customWidth="1"/>
    <col min="2" max="2" width="12.42578125" style="55" customWidth="1"/>
    <col min="3" max="3" width="21.5703125" style="55" customWidth="1"/>
    <col min="4" max="7" width="13.7109375" style="55" customWidth="1"/>
    <col min="8" max="8" width="14.7109375" style="55" customWidth="1"/>
    <col min="9" max="19" width="13.7109375" style="55" customWidth="1"/>
    <col min="20" max="20" width="12.85546875" style="55" customWidth="1"/>
    <col min="21" max="21" width="19" style="55" customWidth="1"/>
    <col min="22" max="22" width="13.85546875" style="55" customWidth="1"/>
    <col min="23" max="23" width="14.7109375" style="55" customWidth="1"/>
    <col min="24" max="24" width="13.42578125" style="55" customWidth="1"/>
    <col min="25" max="25" width="13.5703125" style="55" customWidth="1"/>
    <col min="26" max="16384" width="9.140625" style="55"/>
  </cols>
  <sheetData>
    <row r="1" spans="1:26" ht="21.75" thickBot="1" x14ac:dyDescent="0.4">
      <c r="A1" s="315" t="s">
        <v>152</v>
      </c>
      <c r="B1" s="348" t="s">
        <v>105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</row>
    <row r="2" spans="1:26" s="133" customFormat="1" ht="14.25" customHeight="1" x14ac:dyDescent="0.35">
      <c r="A2" s="31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26" ht="12.75" customHeight="1" thickBot="1" x14ac:dyDescent="0.3">
      <c r="A3" s="317"/>
    </row>
    <row r="4" spans="1:26" ht="21.75" thickBot="1" x14ac:dyDescent="0.4">
      <c r="A4" s="71"/>
      <c r="B4" s="306" t="s">
        <v>82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6"/>
    </row>
    <row r="6" spans="1:26" ht="15.75" x14ac:dyDescent="0.25">
      <c r="A6" s="308"/>
      <c r="B6" s="312" t="s">
        <v>130</v>
      </c>
      <c r="C6" s="313"/>
      <c r="D6" s="313"/>
      <c r="E6" s="313"/>
      <c r="F6" s="313"/>
      <c r="G6" s="313"/>
      <c r="H6" s="322" t="s">
        <v>145</v>
      </c>
      <c r="I6" s="323"/>
      <c r="J6" s="323"/>
      <c r="K6" s="323"/>
      <c r="L6" s="323"/>
      <c r="M6" s="323"/>
      <c r="N6" s="304" t="s">
        <v>132</v>
      </c>
      <c r="O6" s="305"/>
      <c r="P6" s="305"/>
      <c r="Q6" s="305"/>
      <c r="R6" s="305"/>
      <c r="S6" s="305"/>
      <c r="T6" s="343" t="s">
        <v>133</v>
      </c>
      <c r="U6" s="344"/>
      <c r="V6" s="344"/>
      <c r="W6" s="344"/>
      <c r="X6" s="344"/>
      <c r="Y6" s="344"/>
    </row>
    <row r="7" spans="1:26" s="235" customFormat="1" ht="35.25" customHeight="1" x14ac:dyDescent="0.25">
      <c r="A7" s="309"/>
      <c r="B7" s="222"/>
      <c r="C7" s="223"/>
      <c r="D7" s="224" t="s">
        <v>141</v>
      </c>
      <c r="E7" s="225" t="s">
        <v>142</v>
      </c>
      <c r="F7" s="225" t="s">
        <v>143</v>
      </c>
      <c r="G7" s="226" t="s">
        <v>144</v>
      </c>
      <c r="H7" s="310"/>
      <c r="I7" s="311"/>
      <c r="J7" s="227" t="s">
        <v>141</v>
      </c>
      <c r="K7" s="228" t="s">
        <v>142</v>
      </c>
      <c r="L7" s="228" t="s">
        <v>143</v>
      </c>
      <c r="M7" s="229" t="s">
        <v>144</v>
      </c>
      <c r="N7" s="318"/>
      <c r="O7" s="319"/>
      <c r="P7" s="230" t="s">
        <v>141</v>
      </c>
      <c r="Q7" s="231" t="s">
        <v>142</v>
      </c>
      <c r="R7" s="232" t="s">
        <v>143</v>
      </c>
      <c r="S7" s="231" t="s">
        <v>144</v>
      </c>
      <c r="T7" s="320"/>
      <c r="U7" s="321"/>
      <c r="V7" s="233" t="s">
        <v>141</v>
      </c>
      <c r="W7" s="234" t="s">
        <v>142</v>
      </c>
      <c r="X7" s="234" t="s">
        <v>143</v>
      </c>
      <c r="Y7" s="234" t="s">
        <v>144</v>
      </c>
    </row>
    <row r="8" spans="1:26" ht="30.75" thickBot="1" x14ac:dyDescent="0.3">
      <c r="A8" s="144" t="s">
        <v>0</v>
      </c>
      <c r="B8" s="238" t="s">
        <v>134</v>
      </c>
      <c r="C8" s="146" t="s">
        <v>103</v>
      </c>
      <c r="D8" s="239">
        <v>0.25</v>
      </c>
      <c r="E8" s="240">
        <v>0.35</v>
      </c>
      <c r="F8" s="240">
        <v>0.4</v>
      </c>
      <c r="G8" s="241">
        <v>0.45</v>
      </c>
      <c r="H8" s="242" t="s">
        <v>51</v>
      </c>
      <c r="I8" s="147" t="s">
        <v>103</v>
      </c>
      <c r="J8" s="243">
        <v>0.25</v>
      </c>
      <c r="K8" s="244">
        <v>0.35</v>
      </c>
      <c r="L8" s="245">
        <v>0.4</v>
      </c>
      <c r="M8" s="245">
        <v>0.45</v>
      </c>
      <c r="N8" s="246" t="s">
        <v>50</v>
      </c>
      <c r="O8" s="148" t="s">
        <v>103</v>
      </c>
      <c r="P8" s="247">
        <v>0.3</v>
      </c>
      <c r="Q8" s="248">
        <v>0.4</v>
      </c>
      <c r="R8" s="249">
        <v>0.45</v>
      </c>
      <c r="S8" s="248">
        <v>0.5</v>
      </c>
      <c r="T8" s="250" t="s">
        <v>52</v>
      </c>
      <c r="U8" s="54" t="s">
        <v>103</v>
      </c>
      <c r="V8" s="251">
        <v>0.3</v>
      </c>
      <c r="W8" s="252">
        <v>0.4</v>
      </c>
      <c r="X8" s="252">
        <v>0.45</v>
      </c>
      <c r="Y8" s="253">
        <v>0.5</v>
      </c>
      <c r="Z8" s="175"/>
    </row>
    <row r="9" spans="1:26" ht="15.75" thickTop="1" x14ac:dyDescent="0.25">
      <c r="A9" s="4" t="s">
        <v>54</v>
      </c>
      <c r="B9" s="48">
        <v>1171</v>
      </c>
      <c r="C9" s="149">
        <v>140874.83714500003</v>
      </c>
      <c r="D9" s="150">
        <v>105656.12785875003</v>
      </c>
      <c r="E9" s="151">
        <v>91568.644144250022</v>
      </c>
      <c r="F9" s="56">
        <v>84524.902287000019</v>
      </c>
      <c r="G9" s="56">
        <v>77481.160429750016</v>
      </c>
      <c r="H9" s="48">
        <v>1050</v>
      </c>
      <c r="I9" s="149">
        <v>132285.45437925518</v>
      </c>
      <c r="J9" s="150">
        <v>99214.090784441389</v>
      </c>
      <c r="K9" s="151">
        <v>85985.545346515879</v>
      </c>
      <c r="L9" s="56">
        <v>79371.272627553102</v>
      </c>
      <c r="M9" s="87">
        <v>72756.999908590355</v>
      </c>
      <c r="N9" s="51">
        <v>970</v>
      </c>
      <c r="O9" s="152">
        <v>115629.52427499945</v>
      </c>
      <c r="P9" s="153">
        <v>80940.666992499609</v>
      </c>
      <c r="Q9" s="68">
        <v>69377.714564999667</v>
      </c>
      <c r="R9" s="68">
        <v>63596.238351249704</v>
      </c>
      <c r="S9" s="152">
        <v>57814.762137499725</v>
      </c>
      <c r="T9" s="59">
        <v>696</v>
      </c>
      <c r="U9" s="154">
        <v>85165.198999999629</v>
      </c>
      <c r="V9" s="155">
        <v>59615.639299999733</v>
      </c>
      <c r="W9" s="156">
        <v>51099.119399999778</v>
      </c>
      <c r="X9" s="156">
        <v>46840.8594499998</v>
      </c>
      <c r="Y9" s="60">
        <v>42582.599499999815</v>
      </c>
    </row>
    <row r="10" spans="1:26" x14ac:dyDescent="0.25">
      <c r="A10" s="4" t="s">
        <v>59</v>
      </c>
      <c r="B10" s="49">
        <v>67</v>
      </c>
      <c r="C10" s="157">
        <v>7065.8499999999995</v>
      </c>
      <c r="D10" s="150">
        <v>5299.3874999999998</v>
      </c>
      <c r="E10" s="151">
        <v>4592.8024999999998</v>
      </c>
      <c r="F10" s="56">
        <v>4239.5099999999993</v>
      </c>
      <c r="G10" s="56">
        <v>3886.2175000000002</v>
      </c>
      <c r="H10" s="49">
        <v>52</v>
      </c>
      <c r="I10" s="157">
        <v>4819.8</v>
      </c>
      <c r="J10" s="150">
        <v>3614.8500000000004</v>
      </c>
      <c r="K10" s="151">
        <v>3132.8700000000003</v>
      </c>
      <c r="L10" s="56">
        <v>2891.88</v>
      </c>
      <c r="M10" s="53">
        <v>2650.8900000000003</v>
      </c>
      <c r="N10" s="52">
        <v>44</v>
      </c>
      <c r="O10" s="158">
        <v>4085.8825000000006</v>
      </c>
      <c r="P10" s="153">
        <v>2860.1177500000003</v>
      </c>
      <c r="Q10" s="68">
        <v>2451.5295000000001</v>
      </c>
      <c r="R10" s="68">
        <v>2247.2353750000007</v>
      </c>
      <c r="S10" s="152">
        <v>2042.9412500000003</v>
      </c>
      <c r="T10" s="61">
        <v>186</v>
      </c>
      <c r="U10" s="159">
        <v>17105.287499999999</v>
      </c>
      <c r="V10" s="155">
        <v>11973.701249999998</v>
      </c>
      <c r="W10" s="156">
        <v>10263.172499999999</v>
      </c>
      <c r="X10" s="156">
        <v>9407.9081249999999</v>
      </c>
      <c r="Y10" s="60">
        <v>8552.6437499999993</v>
      </c>
    </row>
    <row r="11" spans="1:26" x14ac:dyDescent="0.25">
      <c r="A11" s="4" t="s">
        <v>55</v>
      </c>
      <c r="B11" s="49">
        <v>3</v>
      </c>
      <c r="C11" s="157">
        <v>150.00000000000003</v>
      </c>
      <c r="D11" s="150">
        <v>112.50000000000003</v>
      </c>
      <c r="E11" s="151">
        <v>97.500000000000028</v>
      </c>
      <c r="F11" s="56">
        <v>90.000000000000014</v>
      </c>
      <c r="G11" s="56">
        <v>82.500000000000028</v>
      </c>
      <c r="H11" s="49">
        <v>18</v>
      </c>
      <c r="I11" s="157">
        <v>904.2199999999998</v>
      </c>
      <c r="J11" s="150">
        <v>678.16499999999985</v>
      </c>
      <c r="K11" s="151">
        <v>587.74299999999994</v>
      </c>
      <c r="L11" s="56">
        <v>542.53199999999981</v>
      </c>
      <c r="M11" s="53">
        <v>497.32099999999991</v>
      </c>
      <c r="N11" s="52">
        <v>22</v>
      </c>
      <c r="O11" s="158">
        <v>1173.7750000000003</v>
      </c>
      <c r="P11" s="153">
        <v>821.64250000000015</v>
      </c>
      <c r="Q11" s="68">
        <v>704.26500000000021</v>
      </c>
      <c r="R11" s="68">
        <v>645.57625000000019</v>
      </c>
      <c r="S11" s="152">
        <v>586.88750000000016</v>
      </c>
      <c r="T11" s="61">
        <v>46</v>
      </c>
      <c r="U11" s="159">
        <v>2190.5150000000008</v>
      </c>
      <c r="V11" s="155">
        <v>1533.3605000000005</v>
      </c>
      <c r="W11" s="156">
        <v>1314.3090000000004</v>
      </c>
      <c r="X11" s="156">
        <v>1204.7832500000006</v>
      </c>
      <c r="Y11" s="60">
        <v>1095.2575000000004</v>
      </c>
    </row>
    <row r="12" spans="1:26" x14ac:dyDescent="0.25">
      <c r="A12" s="4" t="s">
        <v>60</v>
      </c>
      <c r="B12" s="49">
        <v>34</v>
      </c>
      <c r="C12" s="157">
        <v>2314.1999999999998</v>
      </c>
      <c r="D12" s="150">
        <v>1735.6499999999999</v>
      </c>
      <c r="E12" s="151">
        <v>1504.23</v>
      </c>
      <c r="F12" s="56">
        <v>1388.5199999999998</v>
      </c>
      <c r="G12" s="56">
        <v>1272.81</v>
      </c>
      <c r="H12" s="49">
        <v>40</v>
      </c>
      <c r="I12" s="157">
        <v>2637.5499999999997</v>
      </c>
      <c r="J12" s="150">
        <v>1978.1624999999999</v>
      </c>
      <c r="K12" s="151">
        <v>1714.4074999999998</v>
      </c>
      <c r="L12" s="56">
        <v>1582.5299999999997</v>
      </c>
      <c r="M12" s="53">
        <v>1450.6524999999999</v>
      </c>
      <c r="N12" s="52">
        <v>24</v>
      </c>
      <c r="O12" s="160">
        <v>1990.56</v>
      </c>
      <c r="P12" s="153">
        <v>1393.3919999999998</v>
      </c>
      <c r="Q12" s="68">
        <v>1194.336</v>
      </c>
      <c r="R12" s="68">
        <v>1094.808</v>
      </c>
      <c r="S12" s="152">
        <v>995.28</v>
      </c>
      <c r="T12" s="61">
        <v>108</v>
      </c>
      <c r="U12" s="159">
        <v>7024.5249999999996</v>
      </c>
      <c r="V12" s="155">
        <v>4917.1674999999996</v>
      </c>
      <c r="W12" s="156">
        <v>4214.7149999999992</v>
      </c>
      <c r="X12" s="156">
        <v>3863.48875</v>
      </c>
      <c r="Y12" s="60">
        <v>3512.2624999999998</v>
      </c>
    </row>
    <row r="13" spans="1:26" x14ac:dyDescent="0.25">
      <c r="A13" s="4" t="s">
        <v>58</v>
      </c>
      <c r="B13" s="49">
        <v>40</v>
      </c>
      <c r="C13" s="157">
        <v>3909.2725</v>
      </c>
      <c r="D13" s="150">
        <v>2931.9543750000003</v>
      </c>
      <c r="E13" s="151">
        <v>2541.0271250000001</v>
      </c>
      <c r="F13" s="56">
        <v>2345.5634999999997</v>
      </c>
      <c r="G13" s="56">
        <v>2150.0998750000003</v>
      </c>
      <c r="H13" s="49">
        <v>54</v>
      </c>
      <c r="I13" s="161">
        <v>3573.4524999999994</v>
      </c>
      <c r="J13" s="150">
        <v>2680.0893749999996</v>
      </c>
      <c r="K13" s="151">
        <v>2322.7441249999997</v>
      </c>
      <c r="L13" s="56">
        <v>2144.0714999999996</v>
      </c>
      <c r="M13" s="53">
        <v>1965.3988749999999</v>
      </c>
      <c r="N13" s="52">
        <v>57</v>
      </c>
      <c r="O13" s="158">
        <v>4937.1774999999971</v>
      </c>
      <c r="P13" s="153">
        <v>3456.0242499999977</v>
      </c>
      <c r="Q13" s="68">
        <v>2962.3064999999983</v>
      </c>
      <c r="R13" s="68">
        <v>2715.4476249999984</v>
      </c>
      <c r="S13" s="152">
        <v>2468.5887499999985</v>
      </c>
      <c r="T13" s="61">
        <v>151</v>
      </c>
      <c r="U13" s="159">
        <v>14223.702500000001</v>
      </c>
      <c r="V13" s="155">
        <v>9956.5917499999996</v>
      </c>
      <c r="W13" s="156">
        <v>8534.2214999999997</v>
      </c>
      <c r="X13" s="156">
        <v>7823.0363750000015</v>
      </c>
      <c r="Y13" s="60">
        <v>7111.8512500000006</v>
      </c>
    </row>
    <row r="14" spans="1:26" x14ac:dyDescent="0.25">
      <c r="A14" s="4" t="s">
        <v>56</v>
      </c>
      <c r="B14" s="49">
        <v>32</v>
      </c>
      <c r="C14" s="157">
        <v>2982.2149999999997</v>
      </c>
      <c r="D14" s="150">
        <v>2236.6612499999997</v>
      </c>
      <c r="E14" s="151">
        <v>1938.4397499999998</v>
      </c>
      <c r="F14" s="56">
        <v>1789.3289999999997</v>
      </c>
      <c r="G14" s="56">
        <v>1640.2182499999999</v>
      </c>
      <c r="H14" s="162">
        <v>92</v>
      </c>
      <c r="I14" s="163">
        <v>8036.9875000000002</v>
      </c>
      <c r="J14" s="164">
        <v>6027.7406250000004</v>
      </c>
      <c r="K14" s="151">
        <v>5224.0418749999999</v>
      </c>
      <c r="L14" s="56">
        <v>4822.1925000000001</v>
      </c>
      <c r="M14" s="53">
        <v>4420.3431250000003</v>
      </c>
      <c r="N14" s="52">
        <v>735</v>
      </c>
      <c r="O14" s="158">
        <v>59262.805000000029</v>
      </c>
      <c r="P14" s="153">
        <v>41483.96350000002</v>
      </c>
      <c r="Q14" s="68">
        <v>35557.683000000019</v>
      </c>
      <c r="R14" s="68">
        <v>32594.542750000019</v>
      </c>
      <c r="S14" s="152">
        <v>29631.402500000015</v>
      </c>
      <c r="T14" s="61"/>
      <c r="U14" s="159"/>
      <c r="V14" s="155"/>
      <c r="W14" s="156"/>
      <c r="X14" s="156"/>
      <c r="Y14" s="60"/>
    </row>
    <row r="15" spans="1:26" x14ac:dyDescent="0.25">
      <c r="A15" s="4" t="s">
        <v>57</v>
      </c>
      <c r="B15" s="49">
        <v>52</v>
      </c>
      <c r="C15" s="157">
        <v>8643.4499999999989</v>
      </c>
      <c r="D15" s="150">
        <v>6482.5874999999996</v>
      </c>
      <c r="E15" s="151">
        <v>5618.2424999999994</v>
      </c>
      <c r="F15" s="56">
        <v>5186.0699999999988</v>
      </c>
      <c r="G15" s="56">
        <v>4753.8975</v>
      </c>
      <c r="H15" s="49">
        <v>81</v>
      </c>
      <c r="I15" s="165">
        <v>12407.040999999999</v>
      </c>
      <c r="J15" s="150">
        <v>9305.2807499999999</v>
      </c>
      <c r="K15" s="151">
        <v>8064.57665</v>
      </c>
      <c r="L15" s="56">
        <v>7444.2245999999996</v>
      </c>
      <c r="M15" s="53">
        <v>6823.87255</v>
      </c>
      <c r="N15" s="52">
        <v>407</v>
      </c>
      <c r="O15" s="158">
        <v>55076.452000000005</v>
      </c>
      <c r="P15" s="153">
        <v>38553.5164</v>
      </c>
      <c r="Q15" s="68">
        <v>33045.871200000001</v>
      </c>
      <c r="R15" s="68">
        <v>30292.048600000006</v>
      </c>
      <c r="S15" s="152">
        <v>27538.226000000002</v>
      </c>
      <c r="T15" s="61"/>
      <c r="U15" s="159"/>
      <c r="V15" s="155"/>
      <c r="W15" s="156"/>
      <c r="X15" s="156"/>
      <c r="Y15" s="60"/>
    </row>
    <row r="16" spans="1:26" x14ac:dyDescent="0.25">
      <c r="A16" s="4" t="s">
        <v>53</v>
      </c>
      <c r="B16" s="49">
        <v>37</v>
      </c>
      <c r="C16" s="157">
        <v>5831.8274999999994</v>
      </c>
      <c r="D16" s="150">
        <v>4373.8706249999996</v>
      </c>
      <c r="E16" s="151">
        <v>3790.6878749999996</v>
      </c>
      <c r="F16" s="56">
        <v>3499.0964999999997</v>
      </c>
      <c r="G16" s="56">
        <v>3207.5051250000001</v>
      </c>
      <c r="H16" s="49">
        <v>67</v>
      </c>
      <c r="I16" s="157">
        <v>9391.5485000000008</v>
      </c>
      <c r="J16" s="150">
        <v>7043.6613750000006</v>
      </c>
      <c r="K16" s="151">
        <v>6104.5065250000007</v>
      </c>
      <c r="L16" s="56">
        <v>5634.9291000000003</v>
      </c>
      <c r="M16" s="53">
        <v>5165.3516750000008</v>
      </c>
      <c r="N16" s="52">
        <v>309</v>
      </c>
      <c r="O16" s="158">
        <v>39511.267500000038</v>
      </c>
      <c r="P16" s="153">
        <v>27657.887250000025</v>
      </c>
      <c r="Q16" s="68">
        <v>23706.760500000022</v>
      </c>
      <c r="R16" s="68">
        <v>21731.197125000024</v>
      </c>
      <c r="S16" s="152">
        <v>19755.633750000019</v>
      </c>
      <c r="T16" s="61"/>
      <c r="U16" s="159"/>
      <c r="V16" s="155"/>
      <c r="W16" s="156"/>
      <c r="X16" s="156"/>
      <c r="Y16" s="60"/>
    </row>
    <row r="17" spans="1:25" x14ac:dyDescent="0.25">
      <c r="A17" s="4" t="s">
        <v>135</v>
      </c>
      <c r="B17" s="49">
        <v>124</v>
      </c>
      <c r="C17" s="157">
        <v>15236.444073574265</v>
      </c>
      <c r="D17" s="150">
        <v>11427.333055180698</v>
      </c>
      <c r="E17" s="151">
        <v>9903.6886478232718</v>
      </c>
      <c r="F17" s="166">
        <v>9141.866444144558</v>
      </c>
      <c r="G17" s="56">
        <v>8380.0442404658461</v>
      </c>
      <c r="H17" s="49">
        <v>224</v>
      </c>
      <c r="I17" s="157">
        <v>20097.986000000008</v>
      </c>
      <c r="J17" s="150">
        <v>15073.489500000007</v>
      </c>
      <c r="K17" s="151">
        <v>13063.690900000005</v>
      </c>
      <c r="L17" s="56">
        <v>12058.791600000004</v>
      </c>
      <c r="M17" s="53">
        <v>11053.892300000005</v>
      </c>
      <c r="N17" s="52"/>
      <c r="O17" s="158"/>
      <c r="P17" s="153"/>
      <c r="Q17" s="68"/>
      <c r="R17" s="68"/>
      <c r="S17" s="152"/>
      <c r="T17" s="61"/>
      <c r="U17" s="159"/>
      <c r="V17" s="155"/>
      <c r="W17" s="156"/>
      <c r="X17" s="156"/>
      <c r="Y17" s="60"/>
    </row>
    <row r="18" spans="1:25" x14ac:dyDescent="0.25">
      <c r="A18" s="4" t="s">
        <v>62</v>
      </c>
      <c r="B18" s="49">
        <v>84</v>
      </c>
      <c r="C18" s="157">
        <v>11585.5</v>
      </c>
      <c r="D18" s="150">
        <v>8689.125</v>
      </c>
      <c r="E18" s="167">
        <v>7530.5749999999998</v>
      </c>
      <c r="F18" s="85">
        <v>6951.3</v>
      </c>
      <c r="G18" s="151">
        <v>6372.0250000000005</v>
      </c>
      <c r="H18" s="49">
        <v>100</v>
      </c>
      <c r="I18" s="157">
        <v>13818.5</v>
      </c>
      <c r="J18" s="150">
        <v>10363.875</v>
      </c>
      <c r="K18" s="151">
        <v>8982.0249999999996</v>
      </c>
      <c r="L18" s="56">
        <v>8291.1</v>
      </c>
      <c r="M18" s="53">
        <v>7600.1750000000002</v>
      </c>
      <c r="N18" s="52">
        <v>304</v>
      </c>
      <c r="O18" s="158">
        <v>41876</v>
      </c>
      <c r="P18" s="153">
        <v>29313.199999999997</v>
      </c>
      <c r="Q18" s="68">
        <v>25125.599999999999</v>
      </c>
      <c r="R18" s="68">
        <v>23031.800000000003</v>
      </c>
      <c r="S18" s="152">
        <v>20938</v>
      </c>
      <c r="T18" s="61"/>
      <c r="U18" s="159"/>
      <c r="V18" s="155"/>
      <c r="W18" s="156"/>
      <c r="X18" s="156"/>
      <c r="Y18" s="60"/>
    </row>
    <row r="19" spans="1:25" x14ac:dyDescent="0.25">
      <c r="A19" s="168" t="s">
        <v>136</v>
      </c>
      <c r="B19" s="50">
        <v>234</v>
      </c>
      <c r="C19" s="169">
        <v>14085.503255197187</v>
      </c>
      <c r="D19" s="150">
        <v>10564.12744139789</v>
      </c>
      <c r="E19" s="151">
        <v>9155.5771158781718</v>
      </c>
      <c r="F19" s="56">
        <v>8451.3019531183127</v>
      </c>
      <c r="G19" s="56">
        <v>7747.0267903584536</v>
      </c>
      <c r="H19" s="50">
        <v>0</v>
      </c>
      <c r="I19" s="169"/>
      <c r="J19" s="150"/>
      <c r="K19" s="151"/>
      <c r="L19" s="56"/>
      <c r="M19" s="56"/>
      <c r="N19" s="58"/>
      <c r="O19" s="158"/>
      <c r="P19" s="153"/>
      <c r="Q19" s="68"/>
      <c r="R19" s="68"/>
      <c r="S19" s="152"/>
      <c r="T19" s="61"/>
      <c r="U19" s="159"/>
      <c r="V19" s="155"/>
      <c r="W19" s="156"/>
      <c r="X19" s="156"/>
      <c r="Y19" s="60"/>
    </row>
    <row r="20" spans="1:25" x14ac:dyDescent="0.25">
      <c r="A20" s="168" t="s">
        <v>137</v>
      </c>
      <c r="B20" s="50">
        <v>61</v>
      </c>
      <c r="C20" s="169">
        <v>3953.4102998887297</v>
      </c>
      <c r="D20" s="150">
        <v>2965.0577249165472</v>
      </c>
      <c r="E20" s="151">
        <v>2569.7166949276743</v>
      </c>
      <c r="F20" s="56">
        <v>2372.0461799332379</v>
      </c>
      <c r="G20" s="56">
        <v>2174.3756649388015</v>
      </c>
      <c r="H20" s="50">
        <v>312</v>
      </c>
      <c r="I20" s="169">
        <v>16321.199999999999</v>
      </c>
      <c r="J20" s="150">
        <v>12240.9</v>
      </c>
      <c r="K20" s="151">
        <v>10608.779999999999</v>
      </c>
      <c r="L20" s="56">
        <v>9792.7199999999993</v>
      </c>
      <c r="M20" s="56">
        <v>8976.66</v>
      </c>
      <c r="N20" s="58"/>
      <c r="O20" s="158"/>
      <c r="P20" s="153"/>
      <c r="Q20" s="68"/>
      <c r="R20" s="68"/>
      <c r="S20" s="152"/>
      <c r="T20" s="61"/>
      <c r="U20" s="159"/>
      <c r="V20" s="155"/>
      <c r="W20" s="156"/>
      <c r="X20" s="156"/>
      <c r="Y20" s="60"/>
    </row>
    <row r="21" spans="1:25" x14ac:dyDescent="0.25">
      <c r="A21" s="168" t="s">
        <v>61</v>
      </c>
      <c r="B21" s="50">
        <v>26</v>
      </c>
      <c r="C21" s="169">
        <v>1625.8850000000002</v>
      </c>
      <c r="D21" s="150">
        <v>1219.4137500000002</v>
      </c>
      <c r="E21" s="151">
        <v>1056.8252500000001</v>
      </c>
      <c r="F21" s="56">
        <v>975.53100000000006</v>
      </c>
      <c r="G21" s="56">
        <v>894.23675000000014</v>
      </c>
      <c r="H21" s="50">
        <v>40</v>
      </c>
      <c r="I21" s="169">
        <v>2348.9274999999998</v>
      </c>
      <c r="J21" s="150">
        <v>1761.6956249999998</v>
      </c>
      <c r="K21" s="151">
        <v>1526.8028749999999</v>
      </c>
      <c r="L21" s="56">
        <v>1409.3564999999999</v>
      </c>
      <c r="M21" s="170">
        <v>1291.9101249999999</v>
      </c>
      <c r="N21" s="171">
        <v>18</v>
      </c>
      <c r="O21" s="158">
        <v>1210.3875</v>
      </c>
      <c r="P21" s="153">
        <v>847.27125000000001</v>
      </c>
      <c r="Q21" s="68">
        <v>726.23249999999996</v>
      </c>
      <c r="R21" s="68">
        <v>665.7131250000001</v>
      </c>
      <c r="S21" s="152">
        <v>605.19375000000002</v>
      </c>
      <c r="T21" s="61">
        <v>102</v>
      </c>
      <c r="U21" s="159">
        <v>6462.8674999999994</v>
      </c>
      <c r="V21" s="155">
        <v>4524.0072499999997</v>
      </c>
      <c r="W21" s="156">
        <v>3877.7204999999994</v>
      </c>
      <c r="X21" s="156">
        <v>3554.5771249999998</v>
      </c>
      <c r="Y21" s="60">
        <v>3231.4337499999997</v>
      </c>
    </row>
    <row r="22" spans="1:25" x14ac:dyDescent="0.25">
      <c r="A22" s="168" t="s">
        <v>63</v>
      </c>
      <c r="B22" s="50">
        <v>173</v>
      </c>
      <c r="C22" s="169">
        <v>25261.97</v>
      </c>
      <c r="D22" s="150">
        <v>18946.477500000001</v>
      </c>
      <c r="E22" s="151">
        <v>16420.280500000001</v>
      </c>
      <c r="F22" s="56">
        <v>15157.182000000001</v>
      </c>
      <c r="G22" s="56">
        <v>13894.083500000002</v>
      </c>
      <c r="H22" s="49">
        <v>808</v>
      </c>
      <c r="I22" s="163">
        <v>109106.82</v>
      </c>
      <c r="J22" s="150">
        <v>81830.115000000005</v>
      </c>
      <c r="K22" s="151">
        <v>70919.433000000005</v>
      </c>
      <c r="L22" s="56">
        <v>65464.092000000004</v>
      </c>
      <c r="M22" s="53">
        <v>60008.751000000011</v>
      </c>
      <c r="N22" s="52"/>
      <c r="O22" s="172"/>
      <c r="P22" s="173"/>
      <c r="Q22" s="86"/>
      <c r="R22" s="68"/>
      <c r="S22" s="152"/>
      <c r="T22" s="61"/>
      <c r="U22" s="159"/>
      <c r="V22" s="155"/>
      <c r="W22" s="156"/>
      <c r="X22" s="156"/>
      <c r="Y22" s="60"/>
    </row>
    <row r="23" spans="1:25" x14ac:dyDescent="0.25">
      <c r="A23" s="4" t="s">
        <v>138</v>
      </c>
      <c r="B23" s="49">
        <v>60</v>
      </c>
      <c r="C23" s="163">
        <v>4998.9816756858545</v>
      </c>
      <c r="D23" s="150">
        <v>3749.2362567643909</v>
      </c>
      <c r="E23" s="151">
        <v>3249.3380891958054</v>
      </c>
      <c r="F23" s="56">
        <v>2999.3890054115127</v>
      </c>
      <c r="G23" s="56">
        <v>2749.43992162722</v>
      </c>
      <c r="H23" s="49">
        <v>311</v>
      </c>
      <c r="I23" s="163">
        <v>20913.002000000004</v>
      </c>
      <c r="J23" s="150">
        <v>15684.751500000002</v>
      </c>
      <c r="K23" s="151">
        <v>13593.451300000002</v>
      </c>
      <c r="L23" s="56">
        <v>12547.801200000002</v>
      </c>
      <c r="M23" s="53">
        <v>11502.151100000003</v>
      </c>
      <c r="N23" s="51"/>
      <c r="O23" s="174"/>
      <c r="P23" s="173"/>
      <c r="Q23" s="69"/>
      <c r="R23" s="68"/>
      <c r="S23" s="152"/>
      <c r="T23" s="59"/>
      <c r="U23" s="154"/>
      <c r="V23" s="155"/>
      <c r="W23" s="156"/>
      <c r="X23" s="156"/>
      <c r="Y23" s="60"/>
    </row>
    <row r="24" spans="1:25" ht="15.75" thickBot="1" x14ac:dyDescent="0.3">
      <c r="A24" s="175" t="s">
        <v>139</v>
      </c>
      <c r="B24" s="176">
        <v>63</v>
      </c>
      <c r="C24" s="177">
        <v>5035.8232327090427</v>
      </c>
      <c r="D24" s="150">
        <v>3776.867424531782</v>
      </c>
      <c r="E24" s="151">
        <v>3273.285101260878</v>
      </c>
      <c r="F24" s="56">
        <v>3021.4939396254254</v>
      </c>
      <c r="G24" s="56">
        <v>2769.7027779899736</v>
      </c>
      <c r="H24" s="178">
        <v>366</v>
      </c>
      <c r="I24" s="177">
        <v>32426.35</v>
      </c>
      <c r="J24" s="150">
        <v>24319.762499999997</v>
      </c>
      <c r="K24" s="151">
        <v>21077.127499999999</v>
      </c>
      <c r="L24" s="56">
        <v>19455.809999999998</v>
      </c>
      <c r="M24" s="53">
        <v>17834.4925</v>
      </c>
      <c r="N24" s="51"/>
      <c r="O24" s="174"/>
      <c r="P24" s="173"/>
      <c r="Q24" s="179"/>
      <c r="R24" s="68"/>
      <c r="S24" s="152"/>
      <c r="T24" s="59"/>
      <c r="U24" s="154"/>
      <c r="V24" s="155"/>
      <c r="W24" s="156"/>
      <c r="X24" s="156"/>
      <c r="Y24" s="60"/>
    </row>
    <row r="25" spans="1:25" ht="15" customHeight="1" thickTop="1" thickBot="1" x14ac:dyDescent="0.3">
      <c r="A25" s="180" t="s">
        <v>11</v>
      </c>
      <c r="B25" s="181">
        <f>SUM(B9:B24)</f>
        <v>2261</v>
      </c>
      <c r="C25" s="182">
        <v>253555.16968205516</v>
      </c>
      <c r="D25" s="203">
        <v>190166.37726154135</v>
      </c>
      <c r="E25" s="204">
        <v>164810.86029333581</v>
      </c>
      <c r="F25" s="205">
        <v>152133.10180923305</v>
      </c>
      <c r="G25" s="205">
        <v>139455.34332513029</v>
      </c>
      <c r="H25" s="183">
        <v>3615</v>
      </c>
      <c r="I25" s="184">
        <v>389088.83937925508</v>
      </c>
      <c r="J25" s="206">
        <v>291816.6295344414</v>
      </c>
      <c r="K25" s="207">
        <v>252907.74559651589</v>
      </c>
      <c r="L25" s="208">
        <v>233453.3036275531</v>
      </c>
      <c r="M25" s="209">
        <v>213998.86165859038</v>
      </c>
      <c r="N25" s="185">
        <v>2890</v>
      </c>
      <c r="O25" s="186">
        <v>324753.83127499948</v>
      </c>
      <c r="P25" s="216">
        <v>227327.68189249968</v>
      </c>
      <c r="Q25" s="217">
        <v>194852.29876499972</v>
      </c>
      <c r="R25" s="217">
        <v>178614.6072012498</v>
      </c>
      <c r="S25" s="218">
        <v>162376.91563749974</v>
      </c>
      <c r="T25" s="187">
        <v>1289</v>
      </c>
      <c r="U25" s="188">
        <v>132172.09649999961</v>
      </c>
      <c r="V25" s="219">
        <v>92520.46754999971</v>
      </c>
      <c r="W25" s="220">
        <v>79303.257899999779</v>
      </c>
      <c r="X25" s="220">
        <v>72694.653074999791</v>
      </c>
      <c r="Y25" s="221">
        <v>66086.048249999803</v>
      </c>
    </row>
    <row r="26" spans="1:25" ht="15.75" thickBot="1" x14ac:dyDescent="0.3">
      <c r="B26" s="202"/>
      <c r="C26" s="45"/>
      <c r="D26" s="340" t="s">
        <v>146</v>
      </c>
      <c r="E26" s="341"/>
      <c r="F26" s="341"/>
      <c r="G26" s="342"/>
      <c r="H26" s="202"/>
      <c r="I26" s="45"/>
      <c r="J26" s="331" t="s">
        <v>147</v>
      </c>
      <c r="K26" s="332"/>
      <c r="L26" s="332"/>
      <c r="M26" s="333"/>
      <c r="P26" s="334" t="s">
        <v>148</v>
      </c>
      <c r="Q26" s="335"/>
      <c r="R26" s="335"/>
      <c r="S26" s="336"/>
      <c r="V26" s="337" t="s">
        <v>149</v>
      </c>
      <c r="W26" s="338"/>
      <c r="X26" s="338"/>
      <c r="Y26" s="339"/>
    </row>
    <row r="27" spans="1:25" x14ac:dyDescent="0.25">
      <c r="B27" s="202"/>
      <c r="C27" s="45"/>
      <c r="H27" s="202"/>
      <c r="I27" s="45"/>
    </row>
    <row r="28" spans="1:25" ht="15.75" thickBot="1" x14ac:dyDescent="0.3">
      <c r="B28" s="202"/>
      <c r="C28" s="45"/>
      <c r="H28" s="202"/>
      <c r="I28" s="45"/>
    </row>
    <row r="29" spans="1:25" ht="21.75" thickBot="1" x14ac:dyDescent="0.4">
      <c r="A29" s="71"/>
      <c r="B29" s="306" t="s">
        <v>129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6"/>
    </row>
    <row r="30" spans="1:25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5" ht="15" customHeight="1" x14ac:dyDescent="0.25">
      <c r="A31" s="308"/>
      <c r="B31" s="312" t="s">
        <v>130</v>
      </c>
      <c r="C31" s="313"/>
      <c r="D31" s="313"/>
      <c r="E31" s="313"/>
      <c r="F31" s="313"/>
      <c r="G31" s="314"/>
      <c r="H31" s="322" t="s">
        <v>131</v>
      </c>
      <c r="I31" s="323"/>
      <c r="J31" s="323"/>
      <c r="K31" s="323"/>
      <c r="L31" s="323"/>
      <c r="M31" s="324"/>
      <c r="N31" s="304" t="s">
        <v>132</v>
      </c>
      <c r="O31" s="305"/>
      <c r="P31" s="305"/>
      <c r="Q31" s="305"/>
      <c r="R31" s="305"/>
      <c r="S31" s="325"/>
      <c r="T31" s="326" t="s">
        <v>133</v>
      </c>
      <c r="U31" s="327"/>
      <c r="V31" s="327"/>
      <c r="W31" s="327"/>
      <c r="X31" s="327"/>
      <c r="Y31" s="328"/>
    </row>
    <row r="32" spans="1:25" ht="30" x14ac:dyDescent="0.25">
      <c r="A32" s="309"/>
      <c r="B32" s="142"/>
      <c r="C32" s="143"/>
      <c r="D32" s="224" t="s">
        <v>141</v>
      </c>
      <c r="E32" s="225" t="s">
        <v>142</v>
      </c>
      <c r="F32" s="225" t="s">
        <v>143</v>
      </c>
      <c r="G32" s="226" t="s">
        <v>144</v>
      </c>
      <c r="H32" s="310"/>
      <c r="I32" s="311"/>
      <c r="J32" s="227" t="s">
        <v>141</v>
      </c>
      <c r="K32" s="228" t="s">
        <v>142</v>
      </c>
      <c r="L32" s="228" t="s">
        <v>143</v>
      </c>
      <c r="M32" s="229" t="s">
        <v>144</v>
      </c>
      <c r="N32" s="318"/>
      <c r="O32" s="319"/>
      <c r="P32" s="230" t="s">
        <v>141</v>
      </c>
      <c r="Q32" s="231" t="s">
        <v>142</v>
      </c>
      <c r="R32" s="232" t="s">
        <v>143</v>
      </c>
      <c r="S32" s="231" t="s">
        <v>144</v>
      </c>
      <c r="T32" s="320"/>
      <c r="U32" s="321"/>
      <c r="V32" s="233" t="s">
        <v>141</v>
      </c>
      <c r="W32" s="234" t="s">
        <v>142</v>
      </c>
      <c r="X32" s="234" t="s">
        <v>143</v>
      </c>
      <c r="Y32" s="234" t="s">
        <v>144</v>
      </c>
    </row>
    <row r="33" spans="1:26" ht="30.75" thickBot="1" x14ac:dyDescent="0.3">
      <c r="A33" s="144" t="s">
        <v>12</v>
      </c>
      <c r="B33" s="145" t="s">
        <v>134</v>
      </c>
      <c r="C33" s="146" t="s">
        <v>103</v>
      </c>
      <c r="D33" s="239">
        <v>0.25</v>
      </c>
      <c r="E33" s="240">
        <v>0.35</v>
      </c>
      <c r="F33" s="240">
        <v>0.4</v>
      </c>
      <c r="G33" s="241">
        <v>0.45</v>
      </c>
      <c r="H33" s="242" t="s">
        <v>51</v>
      </c>
      <c r="I33" s="147" t="s">
        <v>103</v>
      </c>
      <c r="J33" s="243">
        <v>0.25</v>
      </c>
      <c r="K33" s="244">
        <v>0.35</v>
      </c>
      <c r="L33" s="245">
        <v>0.4</v>
      </c>
      <c r="M33" s="245">
        <v>0.45</v>
      </c>
      <c r="N33" s="246" t="s">
        <v>50</v>
      </c>
      <c r="O33" s="148" t="s">
        <v>103</v>
      </c>
      <c r="P33" s="247">
        <v>0.3</v>
      </c>
      <c r="Q33" s="248">
        <v>0.4</v>
      </c>
      <c r="R33" s="249">
        <v>0.45</v>
      </c>
      <c r="S33" s="248">
        <v>0.5</v>
      </c>
      <c r="T33" s="250" t="s">
        <v>52</v>
      </c>
      <c r="U33" s="54" t="s">
        <v>103</v>
      </c>
      <c r="V33" s="251">
        <v>0.3</v>
      </c>
      <c r="W33" s="252">
        <v>0.4</v>
      </c>
      <c r="X33" s="252">
        <v>0.45</v>
      </c>
      <c r="Y33" s="253">
        <v>0.5</v>
      </c>
      <c r="Z33" s="175"/>
    </row>
    <row r="34" spans="1:26" ht="15.75" thickTop="1" x14ac:dyDescent="0.25">
      <c r="A34" s="201" t="s">
        <v>13</v>
      </c>
      <c r="B34" s="62">
        <v>20</v>
      </c>
      <c r="C34" s="200">
        <v>2536.48</v>
      </c>
      <c r="D34" s="150">
        <v>1902.3600000000001</v>
      </c>
      <c r="E34" s="67">
        <v>1648.712</v>
      </c>
      <c r="F34" s="56">
        <v>1521.8879999999999</v>
      </c>
      <c r="G34" s="56">
        <v>1395.0640000000001</v>
      </c>
      <c r="H34" s="62">
        <v>62</v>
      </c>
      <c r="I34" s="200">
        <v>6340.3</v>
      </c>
      <c r="J34" s="150">
        <v>4755.2250000000004</v>
      </c>
      <c r="K34" s="67">
        <v>4121.1950000000006</v>
      </c>
      <c r="L34" s="56">
        <v>3804.18</v>
      </c>
      <c r="M34" s="56">
        <v>3487.1650000000004</v>
      </c>
      <c r="N34" s="57">
        <v>183</v>
      </c>
      <c r="O34" s="152">
        <v>14137.500000000002</v>
      </c>
      <c r="P34" s="153">
        <v>9896.25</v>
      </c>
      <c r="Q34" s="68">
        <v>8482.5</v>
      </c>
      <c r="R34" s="68">
        <v>7775.6250000000018</v>
      </c>
      <c r="S34" s="199">
        <v>7068.7500000000009</v>
      </c>
      <c r="T34" s="59"/>
      <c r="U34" s="154"/>
      <c r="V34" s="155"/>
      <c r="W34" s="156"/>
      <c r="X34" s="156"/>
      <c r="Y34" s="60"/>
    </row>
    <row r="35" spans="1:26" x14ac:dyDescent="0.25">
      <c r="A35" s="198" t="s">
        <v>14</v>
      </c>
      <c r="B35" s="65">
        <v>9</v>
      </c>
      <c r="C35" s="157">
        <v>1050.77</v>
      </c>
      <c r="D35" s="150">
        <v>788.07749999999999</v>
      </c>
      <c r="E35" s="67">
        <v>683.00049999999999</v>
      </c>
      <c r="F35" s="56">
        <v>630.46199999999999</v>
      </c>
      <c r="G35" s="56">
        <v>577.92349999999999</v>
      </c>
      <c r="H35" s="65">
        <v>14</v>
      </c>
      <c r="I35" s="157">
        <v>1536.28</v>
      </c>
      <c r="J35" s="150">
        <v>1152.21</v>
      </c>
      <c r="K35" s="67">
        <v>998.58199999999999</v>
      </c>
      <c r="L35" s="56">
        <v>921.76799999999992</v>
      </c>
      <c r="M35" s="56">
        <v>844.95400000000006</v>
      </c>
      <c r="N35" s="58">
        <v>16</v>
      </c>
      <c r="O35" s="158">
        <v>1717.5250000000003</v>
      </c>
      <c r="P35" s="153">
        <v>1202.2675000000002</v>
      </c>
      <c r="Q35" s="68">
        <v>1030.5150000000001</v>
      </c>
      <c r="R35" s="68">
        <v>944.6387500000003</v>
      </c>
      <c r="S35" s="69">
        <v>858.76250000000016</v>
      </c>
      <c r="T35" s="61">
        <v>18</v>
      </c>
      <c r="U35" s="159">
        <v>1790.2425000000001</v>
      </c>
      <c r="V35" s="155">
        <v>1253.16975</v>
      </c>
      <c r="W35" s="156">
        <v>1074.1455000000001</v>
      </c>
      <c r="X35" s="156">
        <v>984.63337500000011</v>
      </c>
      <c r="Y35" s="60">
        <v>895.12125000000003</v>
      </c>
    </row>
    <row r="36" spans="1:26" x14ac:dyDescent="0.25">
      <c r="A36" s="197" t="s">
        <v>15</v>
      </c>
      <c r="B36" s="65">
        <v>19</v>
      </c>
      <c r="C36" s="157">
        <v>2152.9499999999998</v>
      </c>
      <c r="D36" s="150">
        <v>1614.7124999999999</v>
      </c>
      <c r="E36" s="67">
        <v>1399.4175</v>
      </c>
      <c r="F36" s="56">
        <v>1291.7699999999998</v>
      </c>
      <c r="G36" s="56">
        <v>1184.1224999999999</v>
      </c>
      <c r="H36" s="65">
        <v>64</v>
      </c>
      <c r="I36" s="157">
        <v>6820.8</v>
      </c>
      <c r="J36" s="150">
        <v>5115.6000000000004</v>
      </c>
      <c r="K36" s="67">
        <v>4433.5200000000004</v>
      </c>
      <c r="L36" s="56">
        <v>4092.48</v>
      </c>
      <c r="M36" s="56">
        <v>3751.4400000000005</v>
      </c>
      <c r="N36" s="58">
        <v>80</v>
      </c>
      <c r="O36" s="158">
        <v>7334.3899999999985</v>
      </c>
      <c r="P36" s="153">
        <v>5134.0729999999985</v>
      </c>
      <c r="Q36" s="68">
        <v>4400.6339999999991</v>
      </c>
      <c r="R36" s="68">
        <v>4033.9144999999994</v>
      </c>
      <c r="S36" s="69">
        <v>3667.1949999999993</v>
      </c>
      <c r="T36" s="61">
        <v>3</v>
      </c>
      <c r="U36" s="159">
        <v>318.12999999999994</v>
      </c>
      <c r="V36" s="155">
        <v>222.69099999999995</v>
      </c>
      <c r="W36" s="156">
        <v>190.87799999999996</v>
      </c>
      <c r="X36" s="156">
        <v>174.97149999999999</v>
      </c>
      <c r="Y36" s="60">
        <v>159.06499999999997</v>
      </c>
    </row>
    <row r="37" spans="1:26" x14ac:dyDescent="0.25">
      <c r="A37" s="197" t="s">
        <v>16</v>
      </c>
      <c r="B37" s="65">
        <v>31</v>
      </c>
      <c r="C37" s="157">
        <v>3166.56</v>
      </c>
      <c r="D37" s="150">
        <v>2374.92</v>
      </c>
      <c r="E37" s="67">
        <v>2058.2640000000001</v>
      </c>
      <c r="F37" s="56">
        <v>1899.9359999999999</v>
      </c>
      <c r="G37" s="56">
        <v>1741.6080000000002</v>
      </c>
      <c r="H37" s="65">
        <v>38</v>
      </c>
      <c r="I37" s="157">
        <v>4616.42</v>
      </c>
      <c r="J37" s="150">
        <v>3462.3150000000001</v>
      </c>
      <c r="K37" s="67">
        <v>3000.6730000000002</v>
      </c>
      <c r="L37" s="56">
        <v>2769.8519999999999</v>
      </c>
      <c r="M37" s="56">
        <v>2539.0310000000004</v>
      </c>
      <c r="N37" s="64">
        <v>23</v>
      </c>
      <c r="O37" s="158">
        <v>3213.0549999999998</v>
      </c>
      <c r="P37" s="153">
        <v>2249.1384999999996</v>
      </c>
      <c r="Q37" s="68">
        <v>1927.8329999999999</v>
      </c>
      <c r="R37" s="68">
        <v>1767.1802500000001</v>
      </c>
      <c r="S37" s="69">
        <v>1606.5274999999999</v>
      </c>
      <c r="T37" s="61">
        <v>16</v>
      </c>
      <c r="U37" s="159">
        <v>1882.1</v>
      </c>
      <c r="V37" s="155">
        <v>1317.4699999999998</v>
      </c>
      <c r="W37" s="156">
        <v>1129.26</v>
      </c>
      <c r="X37" s="156">
        <v>1035.155</v>
      </c>
      <c r="Y37" s="60">
        <v>941.05</v>
      </c>
    </row>
    <row r="38" spans="1:26" x14ac:dyDescent="0.25">
      <c r="A38" s="197" t="s">
        <v>17</v>
      </c>
      <c r="B38" s="65">
        <v>92</v>
      </c>
      <c r="C38" s="157">
        <v>15272.94</v>
      </c>
      <c r="D38" s="150">
        <v>11454.705</v>
      </c>
      <c r="E38" s="67">
        <v>9927.4110000000001</v>
      </c>
      <c r="F38" s="56">
        <v>9163.7639999999992</v>
      </c>
      <c r="G38" s="56">
        <v>8400.1170000000002</v>
      </c>
      <c r="H38" s="65">
        <v>82</v>
      </c>
      <c r="I38" s="157">
        <v>10459.469999999999</v>
      </c>
      <c r="J38" s="150">
        <v>7844.6024999999991</v>
      </c>
      <c r="K38" s="67">
        <v>6798.6554999999998</v>
      </c>
      <c r="L38" s="56">
        <v>6275.6819999999998</v>
      </c>
      <c r="M38" s="56">
        <v>5752.7084999999997</v>
      </c>
      <c r="N38" s="58">
        <v>116</v>
      </c>
      <c r="O38" s="158">
        <v>14273.364999999998</v>
      </c>
      <c r="P38" s="153">
        <v>9991.3554999999978</v>
      </c>
      <c r="Q38" s="68">
        <v>8564.0189999999984</v>
      </c>
      <c r="R38" s="68">
        <v>7850.3507499999996</v>
      </c>
      <c r="S38" s="69">
        <v>7136.682499999999</v>
      </c>
      <c r="T38" s="61">
        <v>24</v>
      </c>
      <c r="U38" s="159">
        <v>4142.6499999999996</v>
      </c>
      <c r="V38" s="155">
        <v>2899.8549999999996</v>
      </c>
      <c r="W38" s="156">
        <v>2485.5899999999997</v>
      </c>
      <c r="X38" s="156">
        <v>2278.4575</v>
      </c>
      <c r="Y38" s="60">
        <v>2071.3249999999998</v>
      </c>
    </row>
    <row r="39" spans="1:26" x14ac:dyDescent="0.25">
      <c r="A39" s="197" t="s">
        <v>108</v>
      </c>
      <c r="B39" s="65">
        <v>5</v>
      </c>
      <c r="C39" s="157">
        <v>300.88</v>
      </c>
      <c r="D39" s="150">
        <v>225.66</v>
      </c>
      <c r="E39" s="67">
        <v>195.572</v>
      </c>
      <c r="F39" s="56">
        <v>180.52799999999999</v>
      </c>
      <c r="G39" s="56">
        <v>165.48400000000001</v>
      </c>
      <c r="H39" s="65">
        <v>15</v>
      </c>
      <c r="I39" s="157">
        <v>712.24</v>
      </c>
      <c r="J39" s="150">
        <v>534.18000000000006</v>
      </c>
      <c r="K39" s="67">
        <v>462.95600000000002</v>
      </c>
      <c r="L39" s="56">
        <v>427.34399999999999</v>
      </c>
      <c r="M39" s="56">
        <v>391.73200000000003</v>
      </c>
      <c r="N39" s="58"/>
      <c r="O39" s="158"/>
      <c r="P39" s="153"/>
      <c r="Q39" s="68"/>
      <c r="R39" s="68"/>
      <c r="S39" s="69"/>
      <c r="T39" s="61"/>
      <c r="U39" s="159"/>
      <c r="V39" s="155"/>
      <c r="W39" s="156"/>
      <c r="X39" s="156"/>
      <c r="Y39" s="60"/>
    </row>
    <row r="40" spans="1:26" x14ac:dyDescent="0.25">
      <c r="A40" s="197" t="s">
        <v>18</v>
      </c>
      <c r="B40" s="65">
        <v>90</v>
      </c>
      <c r="C40" s="157">
        <v>11157.83</v>
      </c>
      <c r="D40" s="150">
        <v>8368.3724999999995</v>
      </c>
      <c r="E40" s="67">
        <v>7252.5895</v>
      </c>
      <c r="F40" s="56">
        <v>6694.6979999999994</v>
      </c>
      <c r="G40" s="56">
        <v>6136.8065000000006</v>
      </c>
      <c r="H40" s="65">
        <v>259</v>
      </c>
      <c r="I40" s="157">
        <v>27811.61</v>
      </c>
      <c r="J40" s="150">
        <v>20858.7075</v>
      </c>
      <c r="K40" s="67">
        <v>18077.5465</v>
      </c>
      <c r="L40" s="56">
        <v>16686.966</v>
      </c>
      <c r="M40" s="56">
        <v>15296.385500000002</v>
      </c>
      <c r="N40" s="58">
        <v>44</v>
      </c>
      <c r="O40" s="158">
        <v>3982.5699999999997</v>
      </c>
      <c r="P40" s="153">
        <v>2787.7989999999995</v>
      </c>
      <c r="Q40" s="68">
        <v>2389.5419999999999</v>
      </c>
      <c r="R40" s="68">
        <v>2190.4135000000001</v>
      </c>
      <c r="S40" s="69">
        <v>1991.2849999999999</v>
      </c>
      <c r="T40" s="61">
        <v>32</v>
      </c>
      <c r="U40" s="159">
        <v>3037.3874999999998</v>
      </c>
      <c r="V40" s="155">
        <v>2126.1712499999999</v>
      </c>
      <c r="W40" s="156">
        <v>1822.4324999999999</v>
      </c>
      <c r="X40" s="156">
        <v>1670.5631250000001</v>
      </c>
      <c r="Y40" s="60">
        <v>1518.6937499999999</v>
      </c>
    </row>
    <row r="41" spans="1:26" x14ac:dyDescent="0.25">
      <c r="A41" s="197" t="s">
        <v>19</v>
      </c>
      <c r="B41" s="65">
        <v>15</v>
      </c>
      <c r="C41" s="157">
        <v>1542.77</v>
      </c>
      <c r="D41" s="150">
        <v>1157.0774999999999</v>
      </c>
      <c r="E41" s="67">
        <v>1002.8005000000001</v>
      </c>
      <c r="F41" s="56">
        <v>925.66199999999992</v>
      </c>
      <c r="G41" s="56">
        <v>848.52350000000001</v>
      </c>
      <c r="H41" s="65">
        <v>15</v>
      </c>
      <c r="I41" s="157">
        <v>2218.92</v>
      </c>
      <c r="J41" s="150">
        <v>1664.19</v>
      </c>
      <c r="K41" s="67">
        <v>1442.298</v>
      </c>
      <c r="L41" s="56">
        <v>1331.3520000000001</v>
      </c>
      <c r="M41" s="56">
        <v>1220.4060000000002</v>
      </c>
      <c r="N41" s="58"/>
      <c r="O41" s="158"/>
      <c r="P41" s="153"/>
      <c r="Q41" s="68"/>
      <c r="R41" s="68"/>
      <c r="S41" s="69"/>
      <c r="T41" s="61"/>
      <c r="U41" s="159"/>
      <c r="V41" s="155"/>
      <c r="W41" s="156"/>
      <c r="X41" s="156"/>
      <c r="Y41" s="60"/>
    </row>
    <row r="42" spans="1:26" x14ac:dyDescent="0.25">
      <c r="A42" s="197" t="s">
        <v>109</v>
      </c>
      <c r="B42" s="65">
        <v>7</v>
      </c>
      <c r="C42" s="157">
        <v>506.78</v>
      </c>
      <c r="D42" s="150">
        <v>380.08499999999998</v>
      </c>
      <c r="E42" s="67">
        <v>329.40699999999998</v>
      </c>
      <c r="F42" s="56">
        <v>304.06799999999998</v>
      </c>
      <c r="G42" s="56">
        <v>278.72899999999998</v>
      </c>
      <c r="H42" s="65">
        <v>20</v>
      </c>
      <c r="I42" s="157">
        <v>1481.9</v>
      </c>
      <c r="J42" s="150">
        <v>1111.4250000000002</v>
      </c>
      <c r="K42" s="67">
        <v>963.23500000000013</v>
      </c>
      <c r="L42" s="56">
        <v>889.14</v>
      </c>
      <c r="M42" s="56">
        <v>815.04500000000007</v>
      </c>
      <c r="N42" s="58"/>
      <c r="O42" s="158"/>
      <c r="P42" s="153"/>
      <c r="Q42" s="68"/>
      <c r="R42" s="68"/>
      <c r="S42" s="69"/>
      <c r="T42" s="61"/>
      <c r="U42" s="159"/>
      <c r="V42" s="155"/>
      <c r="W42" s="156"/>
      <c r="X42" s="156"/>
      <c r="Y42" s="60"/>
    </row>
    <row r="43" spans="1:26" x14ac:dyDescent="0.25">
      <c r="A43" s="197" t="s">
        <v>20</v>
      </c>
      <c r="B43" s="65">
        <v>33</v>
      </c>
      <c r="C43" s="157">
        <v>3302.96</v>
      </c>
      <c r="D43" s="150">
        <v>2477.2200000000003</v>
      </c>
      <c r="E43" s="67">
        <v>2146.924</v>
      </c>
      <c r="F43" s="56">
        <v>1981.7759999999998</v>
      </c>
      <c r="G43" s="56">
        <v>1816.6280000000002</v>
      </c>
      <c r="H43" s="65">
        <v>35</v>
      </c>
      <c r="I43" s="157">
        <v>3574.18</v>
      </c>
      <c r="J43" s="150">
        <v>2680.6349999999998</v>
      </c>
      <c r="K43" s="67">
        <v>2323.2170000000001</v>
      </c>
      <c r="L43" s="56">
        <v>2144.5079999999998</v>
      </c>
      <c r="M43" s="56">
        <v>1965.799</v>
      </c>
      <c r="N43" s="64">
        <v>83</v>
      </c>
      <c r="O43" s="158">
        <v>10204.81</v>
      </c>
      <c r="P43" s="153">
        <v>7143.3669999999993</v>
      </c>
      <c r="Q43" s="68">
        <v>6122.8859999999995</v>
      </c>
      <c r="R43" s="68">
        <v>5612.6455000000005</v>
      </c>
      <c r="S43" s="69">
        <v>5102.4049999999997</v>
      </c>
      <c r="T43" s="61">
        <v>35</v>
      </c>
      <c r="U43" s="159">
        <v>2244.4549999999999</v>
      </c>
      <c r="V43" s="155">
        <v>1571.1184999999998</v>
      </c>
      <c r="W43" s="156">
        <v>1346.673</v>
      </c>
      <c r="X43" s="156">
        <v>1234.4502500000001</v>
      </c>
      <c r="Y43" s="60">
        <v>1122.2275</v>
      </c>
    </row>
    <row r="44" spans="1:26" x14ac:dyDescent="0.25">
      <c r="A44" s="197" t="s">
        <v>21</v>
      </c>
      <c r="B44" s="65">
        <v>396</v>
      </c>
      <c r="C44" s="157">
        <v>40781.14</v>
      </c>
      <c r="D44" s="150">
        <v>30585.855</v>
      </c>
      <c r="E44" s="67">
        <v>26507.741000000002</v>
      </c>
      <c r="F44" s="56">
        <v>24468.683999999997</v>
      </c>
      <c r="G44" s="56">
        <v>22429.627</v>
      </c>
      <c r="H44" s="65">
        <v>743</v>
      </c>
      <c r="I44" s="157">
        <v>79021.259999999995</v>
      </c>
      <c r="J44" s="150">
        <v>59265.944999999992</v>
      </c>
      <c r="K44" s="67">
        <v>51363.818999999996</v>
      </c>
      <c r="L44" s="56">
        <v>47412.755999999994</v>
      </c>
      <c r="M44" s="56">
        <v>43461.692999999999</v>
      </c>
      <c r="N44" s="58">
        <v>471</v>
      </c>
      <c r="O44" s="158">
        <v>47543.354000000007</v>
      </c>
      <c r="P44" s="153">
        <v>33280.347800000003</v>
      </c>
      <c r="Q44" s="68">
        <v>28526.012400000003</v>
      </c>
      <c r="R44" s="68">
        <v>26148.844700000005</v>
      </c>
      <c r="S44" s="69">
        <v>23771.677000000003</v>
      </c>
      <c r="T44" s="61">
        <v>225</v>
      </c>
      <c r="U44" s="159">
        <v>19678.892499999994</v>
      </c>
      <c r="V44" s="155">
        <v>13775.224749999996</v>
      </c>
      <c r="W44" s="156">
        <v>11807.335499999996</v>
      </c>
      <c r="X44" s="156">
        <v>10823.390874999997</v>
      </c>
      <c r="Y44" s="60">
        <v>9839.4462499999972</v>
      </c>
    </row>
    <row r="45" spans="1:26" x14ac:dyDescent="0.25">
      <c r="A45" s="197" t="s">
        <v>112</v>
      </c>
      <c r="B45" s="65">
        <v>4</v>
      </c>
      <c r="C45" s="157">
        <v>215.37</v>
      </c>
      <c r="D45" s="150">
        <v>161.5275</v>
      </c>
      <c r="E45" s="67">
        <v>139.9905</v>
      </c>
      <c r="F45" s="56">
        <v>129.22200000000001</v>
      </c>
      <c r="G45" s="56">
        <v>118.45350000000001</v>
      </c>
      <c r="H45" s="65">
        <v>12</v>
      </c>
      <c r="I45" s="157">
        <v>489.52</v>
      </c>
      <c r="J45" s="150">
        <v>367.14</v>
      </c>
      <c r="K45" s="67">
        <v>318.18799999999999</v>
      </c>
      <c r="L45" s="56">
        <v>293.71199999999999</v>
      </c>
      <c r="M45" s="56">
        <v>269.23599999999999</v>
      </c>
      <c r="N45" s="58"/>
      <c r="O45" s="158"/>
      <c r="P45" s="153"/>
      <c r="Q45" s="68"/>
      <c r="R45" s="68"/>
      <c r="S45" s="69"/>
      <c r="T45" s="61"/>
      <c r="U45" s="159"/>
      <c r="V45" s="155"/>
      <c r="W45" s="156"/>
      <c r="X45" s="156"/>
      <c r="Y45" s="60"/>
    </row>
    <row r="46" spans="1:26" x14ac:dyDescent="0.25">
      <c r="A46" s="197" t="s">
        <v>22</v>
      </c>
      <c r="B46" s="65">
        <v>174</v>
      </c>
      <c r="C46" s="157">
        <v>25897.5</v>
      </c>
      <c r="D46" s="150">
        <v>19423.125</v>
      </c>
      <c r="E46" s="67">
        <v>16833.375</v>
      </c>
      <c r="F46" s="56">
        <v>15538.5</v>
      </c>
      <c r="G46" s="56">
        <v>14243.625000000002</v>
      </c>
      <c r="H46" s="65">
        <v>246</v>
      </c>
      <c r="I46" s="157">
        <v>29942.080000000002</v>
      </c>
      <c r="J46" s="150">
        <v>22456.560000000001</v>
      </c>
      <c r="K46" s="67">
        <v>19462.352000000003</v>
      </c>
      <c r="L46" s="56">
        <v>17965.248</v>
      </c>
      <c r="M46" s="56">
        <v>16468.144000000004</v>
      </c>
      <c r="N46" s="58">
        <v>114</v>
      </c>
      <c r="O46" s="158">
        <v>17728.410499999998</v>
      </c>
      <c r="P46" s="153">
        <v>12409.887349999997</v>
      </c>
      <c r="Q46" s="68">
        <v>10637.046299999998</v>
      </c>
      <c r="R46" s="68">
        <v>9750.6257750000004</v>
      </c>
      <c r="S46" s="69">
        <v>8864.2052499999991</v>
      </c>
      <c r="T46" s="61">
        <v>103</v>
      </c>
      <c r="U46" s="159">
        <v>16150.679999999998</v>
      </c>
      <c r="V46" s="155">
        <v>11305.475999999999</v>
      </c>
      <c r="W46" s="156">
        <v>9690.4079999999994</v>
      </c>
      <c r="X46" s="156">
        <v>8882.8739999999998</v>
      </c>
      <c r="Y46" s="60">
        <v>8075.3399999999992</v>
      </c>
    </row>
    <row r="47" spans="1:26" x14ac:dyDescent="0.25">
      <c r="A47" s="197" t="s">
        <v>23</v>
      </c>
      <c r="B47" s="63">
        <v>70</v>
      </c>
      <c r="C47" s="157">
        <v>10088.530000000001</v>
      </c>
      <c r="D47" s="150">
        <v>7566.3975000000009</v>
      </c>
      <c r="E47" s="67">
        <v>6557.5445000000009</v>
      </c>
      <c r="F47" s="56">
        <v>6053.1180000000004</v>
      </c>
      <c r="G47" s="56">
        <v>5548.6915000000008</v>
      </c>
      <c r="H47" s="63">
        <v>76</v>
      </c>
      <c r="I47" s="157">
        <v>10599.51</v>
      </c>
      <c r="J47" s="150">
        <v>7949.6324999999997</v>
      </c>
      <c r="K47" s="67">
        <v>6889.6815000000006</v>
      </c>
      <c r="L47" s="56">
        <v>6359.7060000000001</v>
      </c>
      <c r="M47" s="56">
        <v>5829.7305000000006</v>
      </c>
      <c r="N47" s="58">
        <v>66</v>
      </c>
      <c r="O47" s="158">
        <v>9643.0365000000002</v>
      </c>
      <c r="P47" s="153">
        <v>6750.1255499999997</v>
      </c>
      <c r="Q47" s="68">
        <v>5785.8218999999999</v>
      </c>
      <c r="R47" s="68">
        <v>5303.6700750000009</v>
      </c>
      <c r="S47" s="69">
        <v>4821.5182500000001</v>
      </c>
      <c r="T47" s="61">
        <v>23</v>
      </c>
      <c r="U47" s="159">
        <v>2914.79</v>
      </c>
      <c r="V47" s="155">
        <v>2040.3529999999998</v>
      </c>
      <c r="W47" s="156">
        <v>1748.874</v>
      </c>
      <c r="X47" s="156">
        <v>1603.1345000000001</v>
      </c>
      <c r="Y47" s="60">
        <v>1457.395</v>
      </c>
    </row>
    <row r="48" spans="1:26" x14ac:dyDescent="0.25">
      <c r="A48" s="197" t="s">
        <v>24</v>
      </c>
      <c r="B48" s="65">
        <v>271</v>
      </c>
      <c r="C48" s="157">
        <v>26937.360000000001</v>
      </c>
      <c r="D48" s="150">
        <v>20203.02</v>
      </c>
      <c r="E48" s="67">
        <v>17509.284</v>
      </c>
      <c r="F48" s="56">
        <v>16162.415999999999</v>
      </c>
      <c r="G48" s="56">
        <v>14815.548000000001</v>
      </c>
      <c r="H48" s="65">
        <v>411</v>
      </c>
      <c r="I48" s="157">
        <v>48326.27</v>
      </c>
      <c r="J48" s="150">
        <v>36244.702499999999</v>
      </c>
      <c r="K48" s="67">
        <v>31412.075499999999</v>
      </c>
      <c r="L48" s="56">
        <v>28995.761999999999</v>
      </c>
      <c r="M48" s="56">
        <v>26579.448499999999</v>
      </c>
      <c r="N48" s="58">
        <v>239</v>
      </c>
      <c r="O48" s="158">
        <v>31706.337999999996</v>
      </c>
      <c r="P48" s="153">
        <v>22194.436599999997</v>
      </c>
      <c r="Q48" s="68">
        <v>19023.802799999998</v>
      </c>
      <c r="R48" s="68">
        <v>17438.4859</v>
      </c>
      <c r="S48" s="69">
        <v>15853.168999999998</v>
      </c>
      <c r="T48" s="61">
        <v>112</v>
      </c>
      <c r="U48" s="159">
        <v>11794.01</v>
      </c>
      <c r="V48" s="155">
        <v>8255.8069999999989</v>
      </c>
      <c r="W48" s="156">
        <v>7076.4059999999999</v>
      </c>
      <c r="X48" s="156">
        <v>6486.7055000000009</v>
      </c>
      <c r="Y48" s="60">
        <v>5897.0050000000001</v>
      </c>
    </row>
    <row r="49" spans="1:25" x14ac:dyDescent="0.25">
      <c r="A49" s="197" t="s">
        <v>25</v>
      </c>
      <c r="B49" s="65">
        <v>9</v>
      </c>
      <c r="C49" s="157">
        <v>997.58</v>
      </c>
      <c r="D49" s="150">
        <v>748.18500000000006</v>
      </c>
      <c r="E49" s="67">
        <v>648.42700000000002</v>
      </c>
      <c r="F49" s="56">
        <v>598.548</v>
      </c>
      <c r="G49" s="56">
        <v>548.6690000000001</v>
      </c>
      <c r="H49" s="65">
        <v>14</v>
      </c>
      <c r="I49" s="157">
        <v>1018.51</v>
      </c>
      <c r="J49" s="150">
        <v>763.88249999999994</v>
      </c>
      <c r="K49" s="67">
        <v>662.03150000000005</v>
      </c>
      <c r="L49" s="56">
        <v>611.10599999999999</v>
      </c>
      <c r="M49" s="56">
        <v>560.18050000000005</v>
      </c>
      <c r="N49" s="58">
        <v>3</v>
      </c>
      <c r="O49" s="158">
        <v>551</v>
      </c>
      <c r="P49" s="153">
        <v>385.7</v>
      </c>
      <c r="Q49" s="68">
        <v>330.59999999999997</v>
      </c>
      <c r="R49" s="68">
        <v>303.05</v>
      </c>
      <c r="S49" s="69">
        <v>275.5</v>
      </c>
      <c r="T49" s="61">
        <v>4</v>
      </c>
      <c r="U49" s="159">
        <v>773.57499999999993</v>
      </c>
      <c r="V49" s="155">
        <v>541.50249999999994</v>
      </c>
      <c r="W49" s="156">
        <v>464.14499999999992</v>
      </c>
      <c r="X49" s="156">
        <v>425.46625</v>
      </c>
      <c r="Y49" s="60">
        <v>386.78749999999997</v>
      </c>
    </row>
    <row r="50" spans="1:25" x14ac:dyDescent="0.25">
      <c r="A50" s="197" t="s">
        <v>26</v>
      </c>
      <c r="B50" s="65">
        <v>115</v>
      </c>
      <c r="C50" s="157">
        <v>10513.17</v>
      </c>
      <c r="D50" s="150">
        <v>7884.8775000000005</v>
      </c>
      <c r="E50" s="67">
        <v>6833.5605000000005</v>
      </c>
      <c r="F50" s="56">
        <v>6307.902</v>
      </c>
      <c r="G50" s="56">
        <v>5782.2435000000005</v>
      </c>
      <c r="H50" s="65">
        <v>115</v>
      </c>
      <c r="I50" s="157">
        <v>9576.0300000000007</v>
      </c>
      <c r="J50" s="150">
        <v>7182.0225000000009</v>
      </c>
      <c r="K50" s="67">
        <v>6224.4195000000009</v>
      </c>
      <c r="L50" s="56">
        <v>5745.6180000000004</v>
      </c>
      <c r="M50" s="56">
        <v>5266.8165000000008</v>
      </c>
      <c r="N50" s="58">
        <v>108</v>
      </c>
      <c r="O50" s="158">
        <v>9095.6324999999997</v>
      </c>
      <c r="P50" s="153">
        <v>6366.9427499999993</v>
      </c>
      <c r="Q50" s="68">
        <v>5457.3795</v>
      </c>
      <c r="R50" s="68">
        <v>5002.5978750000004</v>
      </c>
      <c r="S50" s="69">
        <v>4547.8162499999999</v>
      </c>
      <c r="T50" s="61">
        <v>21</v>
      </c>
      <c r="U50" s="159">
        <v>1891.8150000000001</v>
      </c>
      <c r="V50" s="155">
        <v>1324.2704999999999</v>
      </c>
      <c r="W50" s="156">
        <v>1135.0889999999999</v>
      </c>
      <c r="X50" s="156">
        <v>1040.4982500000001</v>
      </c>
      <c r="Y50" s="60">
        <v>945.90750000000003</v>
      </c>
    </row>
    <row r="51" spans="1:25" x14ac:dyDescent="0.25">
      <c r="A51" s="197" t="s">
        <v>27</v>
      </c>
      <c r="B51" s="65">
        <v>11</v>
      </c>
      <c r="C51" s="157">
        <v>1068.1099999999999</v>
      </c>
      <c r="D51" s="150">
        <v>801.08249999999998</v>
      </c>
      <c r="E51" s="67">
        <v>694.27149999999995</v>
      </c>
      <c r="F51" s="56">
        <v>640.86599999999987</v>
      </c>
      <c r="G51" s="56">
        <v>587.46050000000002</v>
      </c>
      <c r="H51" s="65">
        <v>23</v>
      </c>
      <c r="I51" s="157">
        <v>3054.5</v>
      </c>
      <c r="J51" s="150">
        <v>2290.875</v>
      </c>
      <c r="K51" s="67">
        <v>1985.425</v>
      </c>
      <c r="L51" s="56">
        <v>1832.7</v>
      </c>
      <c r="M51" s="56">
        <v>1679.9750000000001</v>
      </c>
      <c r="N51" s="58">
        <v>13</v>
      </c>
      <c r="O51" s="158">
        <v>2036.2349999999999</v>
      </c>
      <c r="P51" s="153">
        <v>1425.3644999999999</v>
      </c>
      <c r="Q51" s="68">
        <v>1221.741</v>
      </c>
      <c r="R51" s="68">
        <v>1119.9292500000001</v>
      </c>
      <c r="S51" s="69">
        <v>1018.1174999999999</v>
      </c>
      <c r="T51" s="61">
        <v>9</v>
      </c>
      <c r="U51" s="159">
        <v>1213.3600000000001</v>
      </c>
      <c r="V51" s="155">
        <v>849.35200000000009</v>
      </c>
      <c r="W51" s="156">
        <v>728.01600000000008</v>
      </c>
      <c r="X51" s="156">
        <v>667.34800000000007</v>
      </c>
      <c r="Y51" s="60">
        <v>606.68000000000006</v>
      </c>
    </row>
    <row r="52" spans="1:25" x14ac:dyDescent="0.25">
      <c r="A52" s="197" t="s">
        <v>28</v>
      </c>
      <c r="B52" s="65">
        <v>5</v>
      </c>
      <c r="C52" s="157">
        <v>511.92</v>
      </c>
      <c r="D52" s="150">
        <v>383.94</v>
      </c>
      <c r="E52" s="67">
        <v>332.74800000000005</v>
      </c>
      <c r="F52" s="56">
        <v>307.15199999999999</v>
      </c>
      <c r="G52" s="56">
        <v>281.55600000000004</v>
      </c>
      <c r="H52" s="65">
        <v>3</v>
      </c>
      <c r="I52" s="157">
        <v>751.35</v>
      </c>
      <c r="J52" s="150">
        <v>563.51250000000005</v>
      </c>
      <c r="K52" s="67">
        <v>488.37750000000005</v>
      </c>
      <c r="L52" s="56">
        <v>450.81</v>
      </c>
      <c r="M52" s="56">
        <v>413.24250000000006</v>
      </c>
      <c r="N52" s="58">
        <v>6</v>
      </c>
      <c r="O52" s="158">
        <v>617.52599999999995</v>
      </c>
      <c r="P52" s="153">
        <v>432.26819999999992</v>
      </c>
      <c r="Q52" s="68">
        <v>370.51559999999995</v>
      </c>
      <c r="R52" s="68">
        <v>339.63929999999999</v>
      </c>
      <c r="S52" s="69">
        <v>308.76299999999998</v>
      </c>
      <c r="T52" s="61">
        <v>66</v>
      </c>
      <c r="U52" s="159">
        <v>7725.135999999995</v>
      </c>
      <c r="V52" s="155">
        <v>5407.5951999999961</v>
      </c>
      <c r="W52" s="156">
        <v>4635.0815999999968</v>
      </c>
      <c r="X52" s="156">
        <v>4248.8247999999976</v>
      </c>
      <c r="Y52" s="60">
        <v>3862.5679999999975</v>
      </c>
    </row>
    <row r="53" spans="1:25" x14ac:dyDescent="0.25">
      <c r="A53" s="197" t="s">
        <v>29</v>
      </c>
      <c r="B53" s="65">
        <v>245</v>
      </c>
      <c r="C53" s="157">
        <v>24338.58</v>
      </c>
      <c r="D53" s="150">
        <v>18253.935000000001</v>
      </c>
      <c r="E53" s="67">
        <v>15820.077000000001</v>
      </c>
      <c r="F53" s="56">
        <v>14603.148000000001</v>
      </c>
      <c r="G53" s="56">
        <v>13386.219000000003</v>
      </c>
      <c r="H53" s="65">
        <v>314</v>
      </c>
      <c r="I53" s="157">
        <v>29243.98</v>
      </c>
      <c r="J53" s="150">
        <v>21932.985000000001</v>
      </c>
      <c r="K53" s="67">
        <v>19008.587</v>
      </c>
      <c r="L53" s="56">
        <v>17546.387999999999</v>
      </c>
      <c r="M53" s="56">
        <v>16084.189</v>
      </c>
      <c r="N53" s="58">
        <v>200</v>
      </c>
      <c r="O53" s="158">
        <v>22070.464499999995</v>
      </c>
      <c r="P53" s="153">
        <v>15449.325149999995</v>
      </c>
      <c r="Q53" s="68">
        <v>13242.278699999997</v>
      </c>
      <c r="R53" s="68">
        <v>12138.755474999998</v>
      </c>
      <c r="S53" s="69">
        <v>11035.232249999997</v>
      </c>
      <c r="T53" s="61">
        <v>186</v>
      </c>
      <c r="U53" s="159">
        <v>18653.669999999998</v>
      </c>
      <c r="V53" s="155">
        <v>13057.568999999998</v>
      </c>
      <c r="W53" s="156">
        <v>11192.201999999999</v>
      </c>
      <c r="X53" s="156">
        <v>10259.5185</v>
      </c>
      <c r="Y53" s="60">
        <v>9326.8349999999991</v>
      </c>
    </row>
    <row r="54" spans="1:25" x14ac:dyDescent="0.25">
      <c r="A54" s="197" t="s">
        <v>30</v>
      </c>
      <c r="B54" s="65">
        <v>21</v>
      </c>
      <c r="C54" s="157">
        <v>2406.17</v>
      </c>
      <c r="D54" s="150">
        <v>1804.6275000000001</v>
      </c>
      <c r="E54" s="67">
        <v>1564.0105000000001</v>
      </c>
      <c r="F54" s="56">
        <v>1443.702</v>
      </c>
      <c r="G54" s="56">
        <v>1323.3935000000001</v>
      </c>
      <c r="H54" s="65">
        <v>26</v>
      </c>
      <c r="I54" s="157">
        <v>3524.81</v>
      </c>
      <c r="J54" s="150">
        <v>2643.6075000000001</v>
      </c>
      <c r="K54" s="67">
        <v>2291.1264999999999</v>
      </c>
      <c r="L54" s="56">
        <v>2114.886</v>
      </c>
      <c r="M54" s="56">
        <v>1938.6455000000001</v>
      </c>
      <c r="N54" s="58">
        <v>18</v>
      </c>
      <c r="O54" s="158">
        <v>3101.8690000000001</v>
      </c>
      <c r="P54" s="153">
        <v>2171.3083000000001</v>
      </c>
      <c r="Q54" s="68">
        <v>1861.1214</v>
      </c>
      <c r="R54" s="68">
        <v>1706.0279500000001</v>
      </c>
      <c r="S54" s="69">
        <v>1550.9345000000001</v>
      </c>
      <c r="T54" s="61">
        <v>12</v>
      </c>
      <c r="U54" s="159">
        <v>1785.4575000000002</v>
      </c>
      <c r="V54" s="155">
        <v>1249.82025</v>
      </c>
      <c r="W54" s="156">
        <v>1071.2745</v>
      </c>
      <c r="X54" s="156">
        <v>982.00162500000022</v>
      </c>
      <c r="Y54" s="60">
        <v>892.7287500000001</v>
      </c>
    </row>
    <row r="55" spans="1:25" x14ac:dyDescent="0.25">
      <c r="A55" s="197" t="s">
        <v>31</v>
      </c>
      <c r="B55" s="65">
        <v>183</v>
      </c>
      <c r="C55" s="157">
        <v>21653.71</v>
      </c>
      <c r="D55" s="150">
        <v>16240.282499999999</v>
      </c>
      <c r="E55" s="67">
        <v>14074.9115</v>
      </c>
      <c r="F55" s="56">
        <v>12992.225999999999</v>
      </c>
      <c r="G55" s="56">
        <v>11909.540500000001</v>
      </c>
      <c r="H55" s="65">
        <v>309</v>
      </c>
      <c r="I55" s="157">
        <v>30343.35</v>
      </c>
      <c r="J55" s="150">
        <v>22757.512499999997</v>
      </c>
      <c r="K55" s="67">
        <v>19723.177499999998</v>
      </c>
      <c r="L55" s="56">
        <v>18206.009999999998</v>
      </c>
      <c r="M55" s="56">
        <v>16688.842499999999</v>
      </c>
      <c r="N55" s="58">
        <v>240</v>
      </c>
      <c r="O55" s="158">
        <v>30651.984999999993</v>
      </c>
      <c r="P55" s="153">
        <v>21456.389499999994</v>
      </c>
      <c r="Q55" s="68">
        <v>18391.190999999995</v>
      </c>
      <c r="R55" s="68">
        <v>16858.591749999996</v>
      </c>
      <c r="S55" s="69">
        <v>15325.992499999997</v>
      </c>
      <c r="T55" s="61">
        <v>76</v>
      </c>
      <c r="U55" s="159">
        <v>6739.0924999999988</v>
      </c>
      <c r="V55" s="155">
        <v>4717.3647499999988</v>
      </c>
      <c r="W55" s="156">
        <v>4043.4554999999991</v>
      </c>
      <c r="X55" s="156">
        <v>3706.5008749999997</v>
      </c>
      <c r="Y55" s="60">
        <v>3369.5462499999994</v>
      </c>
    </row>
    <row r="56" spans="1:25" x14ac:dyDescent="0.25">
      <c r="A56" s="197" t="s">
        <v>32</v>
      </c>
      <c r="B56" s="65">
        <v>60</v>
      </c>
      <c r="C56" s="157">
        <v>5619.02</v>
      </c>
      <c r="D56" s="150">
        <v>4214.2650000000003</v>
      </c>
      <c r="E56" s="67">
        <v>3652.3630000000003</v>
      </c>
      <c r="F56" s="56">
        <v>3371.4120000000003</v>
      </c>
      <c r="G56" s="56">
        <v>3090.4610000000007</v>
      </c>
      <c r="H56" s="65">
        <v>75</v>
      </c>
      <c r="I56" s="157">
        <v>8498.2000000000007</v>
      </c>
      <c r="J56" s="150">
        <v>6373.6500000000005</v>
      </c>
      <c r="K56" s="67">
        <v>5523.8300000000008</v>
      </c>
      <c r="L56" s="56">
        <v>5098.92</v>
      </c>
      <c r="M56" s="56">
        <v>4674.0100000000011</v>
      </c>
      <c r="N56" s="58">
        <v>55</v>
      </c>
      <c r="O56" s="158">
        <v>5652.5342749999973</v>
      </c>
      <c r="P56" s="153">
        <v>3956.7739924999978</v>
      </c>
      <c r="Q56" s="68">
        <v>3391.5205649999984</v>
      </c>
      <c r="R56" s="68">
        <v>3108.8938512499985</v>
      </c>
      <c r="S56" s="69">
        <v>2826.2671374999986</v>
      </c>
      <c r="T56" s="61">
        <v>53</v>
      </c>
      <c r="U56" s="159">
        <v>4913.8904999999968</v>
      </c>
      <c r="V56" s="155">
        <v>3439.7233499999975</v>
      </c>
      <c r="W56" s="156">
        <v>2948.3342999999982</v>
      </c>
      <c r="X56" s="156">
        <v>2702.6397749999983</v>
      </c>
      <c r="Y56" s="60">
        <v>2456.9452499999984</v>
      </c>
    </row>
    <row r="57" spans="1:25" x14ac:dyDescent="0.25">
      <c r="A57" s="197" t="s">
        <v>33</v>
      </c>
      <c r="B57" s="63">
        <v>12</v>
      </c>
      <c r="C57" s="157">
        <v>1069.8699999999999</v>
      </c>
      <c r="D57" s="150">
        <v>802.40249999999992</v>
      </c>
      <c r="E57" s="67">
        <v>695.41549999999995</v>
      </c>
      <c r="F57" s="56">
        <v>641.92199999999991</v>
      </c>
      <c r="G57" s="56">
        <v>588.42849999999999</v>
      </c>
      <c r="H57" s="63">
        <v>12</v>
      </c>
      <c r="I57" s="157">
        <v>1537.15</v>
      </c>
      <c r="J57" s="150">
        <v>1152.8625000000002</v>
      </c>
      <c r="K57" s="67">
        <v>999.14750000000004</v>
      </c>
      <c r="L57" s="56">
        <v>922.29</v>
      </c>
      <c r="M57" s="56">
        <v>845.43250000000012</v>
      </c>
      <c r="N57" s="64">
        <v>24</v>
      </c>
      <c r="O57" s="158">
        <v>2986.4055000000003</v>
      </c>
      <c r="P57" s="153">
        <v>2090.4838500000001</v>
      </c>
      <c r="Q57" s="68">
        <v>1791.8433000000002</v>
      </c>
      <c r="R57" s="68">
        <v>1642.5230250000002</v>
      </c>
      <c r="S57" s="69">
        <v>1493.2027500000002</v>
      </c>
      <c r="T57" s="61">
        <v>15</v>
      </c>
      <c r="U57" s="159">
        <v>1590.2150000000004</v>
      </c>
      <c r="V57" s="155">
        <v>1113.1505000000002</v>
      </c>
      <c r="W57" s="156">
        <v>954.12900000000013</v>
      </c>
      <c r="X57" s="156">
        <v>874.61825000000033</v>
      </c>
      <c r="Y57" s="60">
        <v>795.10750000000019</v>
      </c>
    </row>
    <row r="58" spans="1:25" x14ac:dyDescent="0.25">
      <c r="A58" s="197" t="s">
        <v>34</v>
      </c>
      <c r="B58" s="65">
        <v>196</v>
      </c>
      <c r="C58" s="157">
        <v>22509.52</v>
      </c>
      <c r="D58" s="150">
        <v>16882.14</v>
      </c>
      <c r="E58" s="67">
        <v>14631.188</v>
      </c>
      <c r="F58" s="56">
        <v>13505.712</v>
      </c>
      <c r="G58" s="56">
        <v>12380.236000000001</v>
      </c>
      <c r="H58" s="65">
        <v>245</v>
      </c>
      <c r="I58" s="157">
        <v>26197.279999999999</v>
      </c>
      <c r="J58" s="150">
        <v>19647.96</v>
      </c>
      <c r="K58" s="67">
        <v>17028.232</v>
      </c>
      <c r="L58" s="56">
        <v>15718.367999999999</v>
      </c>
      <c r="M58" s="56">
        <v>14408.504000000001</v>
      </c>
      <c r="N58" s="58">
        <v>219</v>
      </c>
      <c r="O58" s="158">
        <v>22104.81500000001</v>
      </c>
      <c r="P58" s="153">
        <v>15473.370500000006</v>
      </c>
      <c r="Q58" s="68">
        <v>13262.889000000005</v>
      </c>
      <c r="R58" s="68">
        <v>12157.648250000006</v>
      </c>
      <c r="S58" s="69">
        <v>11052.407500000005</v>
      </c>
      <c r="T58" s="61">
        <v>146</v>
      </c>
      <c r="U58" s="159">
        <v>14705.392499999996</v>
      </c>
      <c r="V58" s="155">
        <v>10293.774749999997</v>
      </c>
      <c r="W58" s="156">
        <v>8823.235499999997</v>
      </c>
      <c r="X58" s="156">
        <v>8087.965874999999</v>
      </c>
      <c r="Y58" s="60">
        <v>7352.6962499999981</v>
      </c>
    </row>
    <row r="59" spans="1:25" x14ac:dyDescent="0.25">
      <c r="A59" s="197" t="s">
        <v>35</v>
      </c>
      <c r="B59" s="65">
        <v>24</v>
      </c>
      <c r="C59" s="157">
        <v>2299.96</v>
      </c>
      <c r="D59" s="150">
        <v>1724.97</v>
      </c>
      <c r="E59" s="67">
        <v>1494.9740000000002</v>
      </c>
      <c r="F59" s="56">
        <v>1379.9759999999999</v>
      </c>
      <c r="G59" s="56">
        <v>1264.9780000000001</v>
      </c>
      <c r="H59" s="65">
        <v>40</v>
      </c>
      <c r="I59" s="157">
        <v>4543.71</v>
      </c>
      <c r="J59" s="150">
        <v>3407.7825000000003</v>
      </c>
      <c r="K59" s="67">
        <v>2953.4115000000002</v>
      </c>
      <c r="L59" s="56">
        <v>2726.2260000000001</v>
      </c>
      <c r="M59" s="56">
        <v>2499.0405000000001</v>
      </c>
      <c r="N59" s="58">
        <v>98</v>
      </c>
      <c r="O59" s="158">
        <v>10065.566499999995</v>
      </c>
      <c r="P59" s="153">
        <v>7045.8965499999968</v>
      </c>
      <c r="Q59" s="68">
        <v>6039.3398999999972</v>
      </c>
      <c r="R59" s="68">
        <v>5536.0615749999979</v>
      </c>
      <c r="S59" s="69">
        <v>5032.7832499999977</v>
      </c>
      <c r="T59" s="61">
        <v>14</v>
      </c>
      <c r="U59" s="159">
        <v>833.09749999999985</v>
      </c>
      <c r="V59" s="155">
        <v>583.16824999999983</v>
      </c>
      <c r="W59" s="156">
        <v>499.85849999999988</v>
      </c>
      <c r="X59" s="156">
        <v>458.20362499999993</v>
      </c>
      <c r="Y59" s="60">
        <v>416.54874999999993</v>
      </c>
    </row>
    <row r="60" spans="1:25" x14ac:dyDescent="0.25">
      <c r="A60" s="197" t="s">
        <v>36</v>
      </c>
      <c r="B60" s="65">
        <v>76</v>
      </c>
      <c r="C60" s="157">
        <v>7418.51</v>
      </c>
      <c r="D60" s="150">
        <v>5563.8824999999997</v>
      </c>
      <c r="E60" s="67">
        <v>4822.0315000000001</v>
      </c>
      <c r="F60" s="56">
        <v>4451.1059999999998</v>
      </c>
      <c r="G60" s="56">
        <v>4080.1805000000004</v>
      </c>
      <c r="H60" s="65">
        <v>187</v>
      </c>
      <c r="I60" s="157">
        <v>15142.21</v>
      </c>
      <c r="J60" s="150">
        <v>11356.657499999999</v>
      </c>
      <c r="K60" s="67">
        <v>9842.4364999999998</v>
      </c>
      <c r="L60" s="56">
        <v>9085.3259999999991</v>
      </c>
      <c r="M60" s="56">
        <v>8328.2155000000002</v>
      </c>
      <c r="N60" s="58">
        <v>143</v>
      </c>
      <c r="O60" s="158">
        <v>17268.0065</v>
      </c>
      <c r="P60" s="153">
        <v>12087.604549999998</v>
      </c>
      <c r="Q60" s="68">
        <v>10360.803899999999</v>
      </c>
      <c r="R60" s="68">
        <v>9497.4035750000003</v>
      </c>
      <c r="S60" s="69">
        <v>8634.0032499999998</v>
      </c>
      <c r="T60" s="61">
        <v>96</v>
      </c>
      <c r="U60" s="159">
        <v>7394.0574999999981</v>
      </c>
      <c r="V60" s="155">
        <v>5175.8402499999984</v>
      </c>
      <c r="W60" s="156">
        <v>4436.4344999999985</v>
      </c>
      <c r="X60" s="156">
        <v>4066.7316249999994</v>
      </c>
      <c r="Y60" s="60">
        <v>3697.028749999999</v>
      </c>
    </row>
    <row r="61" spans="1:25" ht="15.75" thickBot="1" x14ac:dyDescent="0.3">
      <c r="A61" s="196" t="s">
        <v>37</v>
      </c>
      <c r="B61" s="66">
        <v>68</v>
      </c>
      <c r="C61" s="169">
        <v>8238.24</v>
      </c>
      <c r="D61" s="150">
        <v>6178.68</v>
      </c>
      <c r="E61" s="67">
        <v>5354.8559999999998</v>
      </c>
      <c r="F61" s="56">
        <v>4942.9439999999995</v>
      </c>
      <c r="G61" s="56">
        <v>4531.0320000000002</v>
      </c>
      <c r="H61" s="66">
        <v>160</v>
      </c>
      <c r="I61" s="169">
        <v>21707.599999999999</v>
      </c>
      <c r="J61" s="150">
        <v>16280.699999999999</v>
      </c>
      <c r="K61" s="67">
        <v>14109.939999999999</v>
      </c>
      <c r="L61" s="56">
        <v>13024.56</v>
      </c>
      <c r="M61" s="56">
        <v>11939.18</v>
      </c>
      <c r="N61" s="58">
        <v>328</v>
      </c>
      <c r="O61" s="158">
        <v>37067.437500000022</v>
      </c>
      <c r="P61" s="153">
        <v>25947.206250000014</v>
      </c>
      <c r="Q61" s="68">
        <v>22240.462500000012</v>
      </c>
      <c r="R61" s="68">
        <v>20387.090625000015</v>
      </c>
      <c r="S61" s="69">
        <v>18533.718750000011</v>
      </c>
      <c r="T61" s="61"/>
      <c r="U61" s="159"/>
      <c r="V61" s="155"/>
      <c r="W61" s="156"/>
      <c r="X61" s="156"/>
      <c r="Y61" s="60"/>
    </row>
    <row r="62" spans="1:25" ht="16.5" thickTop="1" thickBot="1" x14ac:dyDescent="0.3">
      <c r="A62" s="195" t="s">
        <v>11</v>
      </c>
      <c r="B62" s="181">
        <f>SUM(B34:B61)</f>
        <v>2261</v>
      </c>
      <c r="C62" s="182">
        <v>253555.17999999996</v>
      </c>
      <c r="D62" s="203">
        <v>190166.38500000004</v>
      </c>
      <c r="E62" s="204">
        <v>164810.86700000003</v>
      </c>
      <c r="F62" s="205">
        <v>152133.10799999998</v>
      </c>
      <c r="G62" s="205">
        <v>139455.34899999999</v>
      </c>
      <c r="H62" s="183">
        <v>3615</v>
      </c>
      <c r="I62" s="184">
        <v>389089.44000000006</v>
      </c>
      <c r="J62" s="206">
        <v>291817.07999999996</v>
      </c>
      <c r="K62" s="207">
        <v>252908.13599999994</v>
      </c>
      <c r="L62" s="208">
        <v>233453.66399999999</v>
      </c>
      <c r="M62" s="208">
        <v>213999.19200000004</v>
      </c>
      <c r="N62" s="194">
        <v>2890</v>
      </c>
      <c r="O62" s="186">
        <v>324753.831275</v>
      </c>
      <c r="P62" s="210">
        <v>227327.6818925</v>
      </c>
      <c r="Q62" s="211">
        <v>194852.29876499998</v>
      </c>
      <c r="R62" s="211">
        <v>178614.60720125004</v>
      </c>
      <c r="S62" s="211">
        <v>162376.9156375</v>
      </c>
      <c r="T62" s="187">
        <v>1289</v>
      </c>
      <c r="U62" s="188">
        <v>132172.09649999999</v>
      </c>
      <c r="V62" s="212">
        <v>92520.467549999987</v>
      </c>
      <c r="W62" s="213">
        <v>79303.257899999982</v>
      </c>
      <c r="X62" s="213">
        <v>72694.653074999966</v>
      </c>
      <c r="Y62" s="214">
        <v>66086.048249999993</v>
      </c>
    </row>
    <row r="63" spans="1:25" ht="15.75" thickBot="1" x14ac:dyDescent="0.3">
      <c r="B63" s="202"/>
      <c r="C63" s="45"/>
      <c r="D63" s="340" t="s">
        <v>146</v>
      </c>
      <c r="E63" s="341"/>
      <c r="F63" s="341"/>
      <c r="G63" s="342"/>
      <c r="H63" s="202"/>
      <c r="I63" s="45"/>
      <c r="J63" s="331" t="s">
        <v>147</v>
      </c>
      <c r="K63" s="332"/>
      <c r="L63" s="332"/>
      <c r="M63" s="333"/>
      <c r="P63" s="334" t="s">
        <v>148</v>
      </c>
      <c r="Q63" s="335"/>
      <c r="R63" s="335"/>
      <c r="S63" s="336"/>
      <c r="V63" s="337" t="s">
        <v>149</v>
      </c>
      <c r="W63" s="338"/>
      <c r="X63" s="338"/>
      <c r="Y63" s="339"/>
    </row>
    <row r="65" spans="1:9" x14ac:dyDescent="0.25">
      <c r="A65" s="189"/>
    </row>
    <row r="66" spans="1:9" ht="15.75" thickBot="1" x14ac:dyDescent="0.3"/>
    <row r="67" spans="1:9" ht="21.75" thickBot="1" x14ac:dyDescent="0.4">
      <c r="A67" s="71"/>
      <c r="B67" s="345" t="s">
        <v>83</v>
      </c>
      <c r="C67" s="346"/>
      <c r="D67" s="346"/>
      <c r="E67" s="346"/>
      <c r="F67" s="346"/>
      <c r="G67" s="346"/>
      <c r="H67" s="346"/>
      <c r="I67" s="347"/>
    </row>
    <row r="68" spans="1:9" ht="32.25" thickBot="1" x14ac:dyDescent="0.35">
      <c r="B68" s="193"/>
      <c r="C68" s="193"/>
      <c r="D68" s="271" t="s">
        <v>103</v>
      </c>
      <c r="E68" s="254" t="s">
        <v>141</v>
      </c>
      <c r="F68" s="255" t="s">
        <v>142</v>
      </c>
      <c r="G68" s="255" t="s">
        <v>143</v>
      </c>
      <c r="H68" s="256" t="s">
        <v>144</v>
      </c>
    </row>
    <row r="69" spans="1:9" ht="19.5" thickBot="1" x14ac:dyDescent="0.35">
      <c r="B69" s="193"/>
      <c r="C69" s="193"/>
      <c r="D69" s="272"/>
      <c r="E69" s="265">
        <v>0.3</v>
      </c>
      <c r="F69" s="263">
        <v>0.4</v>
      </c>
      <c r="G69" s="263">
        <v>0.45</v>
      </c>
      <c r="H69" s="264">
        <v>0.5</v>
      </c>
    </row>
    <row r="70" spans="1:9" ht="19.5" thickBot="1" x14ac:dyDescent="0.35">
      <c r="B70" s="191" t="s">
        <v>140</v>
      </c>
      <c r="C70" s="190"/>
      <c r="D70" s="273">
        <v>253555.17999999996</v>
      </c>
      <c r="E70" s="266">
        <v>177488.62599999996</v>
      </c>
      <c r="F70" s="259">
        <v>152133.10799999998</v>
      </c>
      <c r="G70" s="259">
        <v>139455.34899999999</v>
      </c>
      <c r="H70" s="262">
        <v>126777.58999999998</v>
      </c>
    </row>
    <row r="71" spans="1:9" ht="19.5" customHeight="1" thickBot="1" x14ac:dyDescent="0.35">
      <c r="B71" s="191" t="s">
        <v>75</v>
      </c>
      <c r="C71" s="190"/>
      <c r="D71" s="274">
        <v>389089.44000000006</v>
      </c>
      <c r="E71" s="267">
        <v>272362.60800000001</v>
      </c>
      <c r="F71" s="260">
        <v>233453.66400000002</v>
      </c>
      <c r="G71" s="260">
        <v>213999.19200000004</v>
      </c>
      <c r="H71" s="261">
        <v>194544.72000000003</v>
      </c>
    </row>
    <row r="72" spans="1:9" ht="19.5" customHeight="1" x14ac:dyDescent="0.25">
      <c r="D72" s="215"/>
      <c r="E72" s="192"/>
      <c r="F72" s="192"/>
      <c r="G72" s="192"/>
      <c r="H72" s="192"/>
    </row>
    <row r="73" spans="1:9" ht="19.5" customHeight="1" thickBot="1" x14ac:dyDescent="0.3">
      <c r="D73" s="215"/>
      <c r="E73" s="192"/>
      <c r="F73" s="192"/>
      <c r="G73" s="192"/>
      <c r="H73" s="192"/>
    </row>
    <row r="74" spans="1:9" ht="30" customHeight="1" thickBot="1" x14ac:dyDescent="0.3">
      <c r="D74" s="271" t="s">
        <v>103</v>
      </c>
      <c r="E74" s="254" t="s">
        <v>141</v>
      </c>
      <c r="F74" s="255" t="s">
        <v>142</v>
      </c>
      <c r="G74" s="255" t="s">
        <v>143</v>
      </c>
      <c r="H74" s="256" t="s">
        <v>144</v>
      </c>
    </row>
    <row r="75" spans="1:9" ht="19.5" customHeight="1" thickBot="1" x14ac:dyDescent="0.3">
      <c r="D75" s="272"/>
      <c r="E75" s="268">
        <v>0.35</v>
      </c>
      <c r="F75" s="263">
        <v>0.45</v>
      </c>
      <c r="G75" s="263">
        <v>0.5</v>
      </c>
      <c r="H75" s="264">
        <v>0.55000000000000004</v>
      </c>
    </row>
    <row r="76" spans="1:9" ht="19.5" customHeight="1" thickBot="1" x14ac:dyDescent="0.35">
      <c r="B76" s="191" t="s">
        <v>76</v>
      </c>
      <c r="C76" s="190"/>
      <c r="D76" s="273">
        <v>324753.831275</v>
      </c>
      <c r="E76" s="269">
        <v>211089.99032875002</v>
      </c>
      <c r="F76" s="259">
        <v>178614.60720125001</v>
      </c>
      <c r="G76" s="259">
        <v>162376.9156375</v>
      </c>
      <c r="H76" s="262">
        <v>146139.22407375</v>
      </c>
    </row>
    <row r="77" spans="1:9" ht="19.5" customHeight="1" thickBot="1" x14ac:dyDescent="0.35">
      <c r="B77" s="191" t="s">
        <v>77</v>
      </c>
      <c r="C77" s="190"/>
      <c r="D77" s="275">
        <v>132172.09649999999</v>
      </c>
      <c r="E77" s="270">
        <v>85911.862724999999</v>
      </c>
      <c r="F77" s="257">
        <v>72694.653074999995</v>
      </c>
      <c r="G77" s="257">
        <v>66086.048249999993</v>
      </c>
      <c r="H77" s="258">
        <v>59477.44342499999</v>
      </c>
    </row>
    <row r="78" spans="1:9" ht="19.5" customHeight="1" x14ac:dyDescent="0.25">
      <c r="H78" s="72"/>
    </row>
  </sheetData>
  <mergeCells count="29">
    <mergeCell ref="D63:G63"/>
    <mergeCell ref="J63:M63"/>
    <mergeCell ref="P63:S63"/>
    <mergeCell ref="V63:Y63"/>
    <mergeCell ref="B67:I67"/>
    <mergeCell ref="A1:A3"/>
    <mergeCell ref="B29:M29"/>
    <mergeCell ref="A31:A32"/>
    <mergeCell ref="B31:G31"/>
    <mergeCell ref="H31:M31"/>
    <mergeCell ref="B1:O1"/>
    <mergeCell ref="B4:M4"/>
    <mergeCell ref="A6:A7"/>
    <mergeCell ref="N31:S31"/>
    <mergeCell ref="T31:Y31"/>
    <mergeCell ref="H32:I32"/>
    <mergeCell ref="N32:O32"/>
    <mergeCell ref="T32:U32"/>
    <mergeCell ref="T6:Y6"/>
    <mergeCell ref="H7:I7"/>
    <mergeCell ref="N7:O7"/>
    <mergeCell ref="T7:U7"/>
    <mergeCell ref="D26:G26"/>
    <mergeCell ref="J26:M26"/>
    <mergeCell ref="P26:S26"/>
    <mergeCell ref="V26:Y26"/>
    <mergeCell ref="B6:G6"/>
    <mergeCell ref="H6:M6"/>
    <mergeCell ref="N6:S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activeCell="H65" sqref="H65"/>
    </sheetView>
  </sheetViews>
  <sheetFormatPr defaultRowHeight="15" x14ac:dyDescent="0.25"/>
  <cols>
    <col min="1" max="1" width="27.7109375" bestFit="1" customWidth="1"/>
    <col min="2" max="2" width="10.140625" bestFit="1" customWidth="1"/>
    <col min="3" max="3" width="11.140625" bestFit="1" customWidth="1"/>
    <col min="4" max="4" width="10.140625" bestFit="1" customWidth="1"/>
    <col min="37" max="37" width="10.140625" bestFit="1" customWidth="1"/>
    <col min="39" max="39" width="11.140625" bestFit="1" customWidth="1"/>
  </cols>
  <sheetData>
    <row r="1" spans="1:39" ht="15.75" x14ac:dyDescent="0.25">
      <c r="A1" s="6"/>
      <c r="B1" s="349" t="s">
        <v>1</v>
      </c>
      <c r="C1" s="351"/>
      <c r="D1" s="350"/>
      <c r="E1" s="349" t="s">
        <v>38</v>
      </c>
      <c r="F1" s="351"/>
      <c r="G1" s="350"/>
      <c r="H1" s="349" t="s">
        <v>2</v>
      </c>
      <c r="I1" s="351"/>
      <c r="J1" s="350"/>
      <c r="K1" s="349" t="s">
        <v>3</v>
      </c>
      <c r="L1" s="351"/>
      <c r="M1" s="350"/>
      <c r="N1" s="349" t="s">
        <v>4</v>
      </c>
      <c r="O1" s="351"/>
      <c r="P1" s="350"/>
      <c r="Q1" s="349" t="s">
        <v>5</v>
      </c>
      <c r="R1" s="351"/>
      <c r="S1" s="350"/>
      <c r="T1" s="349" t="s">
        <v>6</v>
      </c>
      <c r="U1" s="351"/>
      <c r="V1" s="350"/>
      <c r="W1" s="349" t="s">
        <v>7</v>
      </c>
      <c r="X1" s="351"/>
      <c r="Y1" s="350"/>
      <c r="Z1" s="349" t="s">
        <v>8</v>
      </c>
      <c r="AA1" s="351"/>
      <c r="AB1" s="350"/>
      <c r="AC1" s="349" t="s">
        <v>9</v>
      </c>
      <c r="AD1" s="351"/>
      <c r="AE1" s="350"/>
      <c r="AF1" s="352" t="s">
        <v>10</v>
      </c>
      <c r="AG1" s="353"/>
      <c r="AH1" s="353"/>
      <c r="AI1" s="353"/>
      <c r="AJ1" s="353"/>
      <c r="AK1" s="354"/>
      <c r="AL1" s="349" t="s">
        <v>39</v>
      </c>
      <c r="AM1" s="350"/>
    </row>
    <row r="2" spans="1:39" ht="60" x14ac:dyDescent="0.25">
      <c r="A2" s="7" t="s">
        <v>12</v>
      </c>
      <c r="B2" s="8" t="s">
        <v>40</v>
      </c>
      <c r="C2" s="8" t="s">
        <v>41</v>
      </c>
      <c r="D2" s="8" t="s">
        <v>42</v>
      </c>
      <c r="E2" s="8" t="s">
        <v>40</v>
      </c>
      <c r="F2" s="8" t="s">
        <v>41</v>
      </c>
      <c r="G2" s="8" t="s">
        <v>42</v>
      </c>
      <c r="H2" s="8" t="s">
        <v>43</v>
      </c>
      <c r="I2" s="8" t="s">
        <v>41</v>
      </c>
      <c r="J2" s="8" t="s">
        <v>42</v>
      </c>
      <c r="K2" s="8" t="s">
        <v>43</v>
      </c>
      <c r="L2" s="8" t="s">
        <v>41</v>
      </c>
      <c r="M2" s="8" t="s">
        <v>42</v>
      </c>
      <c r="N2" s="8" t="s">
        <v>43</v>
      </c>
      <c r="O2" s="8" t="s">
        <v>41</v>
      </c>
      <c r="P2" s="8" t="s">
        <v>42</v>
      </c>
      <c r="Q2" s="9" t="s">
        <v>43</v>
      </c>
      <c r="R2" s="9" t="s">
        <v>41</v>
      </c>
      <c r="S2" s="8" t="s">
        <v>42</v>
      </c>
      <c r="T2" s="9" t="s">
        <v>43</v>
      </c>
      <c r="U2" s="9" t="s">
        <v>41</v>
      </c>
      <c r="V2" s="8" t="s">
        <v>42</v>
      </c>
      <c r="W2" s="8" t="s">
        <v>43</v>
      </c>
      <c r="X2" s="8" t="s">
        <v>41</v>
      </c>
      <c r="Y2" s="8" t="s">
        <v>42</v>
      </c>
      <c r="Z2" s="9" t="s">
        <v>43</v>
      </c>
      <c r="AA2" s="9" t="s">
        <v>41</v>
      </c>
      <c r="AB2" s="8" t="s">
        <v>42</v>
      </c>
      <c r="AC2" s="10" t="s">
        <v>43</v>
      </c>
      <c r="AD2" s="9" t="s">
        <v>41</v>
      </c>
      <c r="AE2" s="8" t="s">
        <v>42</v>
      </c>
      <c r="AF2" s="11" t="s">
        <v>44</v>
      </c>
      <c r="AG2" s="11" t="s">
        <v>45</v>
      </c>
      <c r="AH2" s="12" t="s">
        <v>42</v>
      </c>
      <c r="AI2" s="11" t="s">
        <v>46</v>
      </c>
      <c r="AJ2" s="11" t="s">
        <v>47</v>
      </c>
      <c r="AK2" s="12" t="s">
        <v>42</v>
      </c>
      <c r="AL2" s="9" t="s">
        <v>48</v>
      </c>
      <c r="AM2" s="9" t="s">
        <v>49</v>
      </c>
    </row>
    <row r="3" spans="1:39" x14ac:dyDescent="0.25">
      <c r="A3" s="13" t="s">
        <v>13</v>
      </c>
      <c r="B3" s="14"/>
      <c r="C3" s="15"/>
      <c r="D3" s="15"/>
      <c r="E3" s="14"/>
      <c r="F3" s="15"/>
      <c r="G3" s="15"/>
      <c r="H3" s="14"/>
      <c r="I3" s="14"/>
      <c r="J3" s="15"/>
      <c r="K3" s="16"/>
      <c r="L3" s="15"/>
      <c r="M3" s="15"/>
      <c r="N3" s="16"/>
      <c r="O3" s="15"/>
      <c r="P3" s="15"/>
      <c r="Q3" s="16"/>
      <c r="R3" s="15"/>
      <c r="S3" s="15"/>
      <c r="T3" s="14">
        <v>23</v>
      </c>
      <c r="U3" s="15">
        <v>60.204347826086959</v>
      </c>
      <c r="V3" s="15">
        <f>T3*U3</f>
        <v>1384.7</v>
      </c>
      <c r="W3" s="14"/>
      <c r="X3" s="15"/>
      <c r="Y3" s="15"/>
      <c r="Z3" s="17"/>
      <c r="AA3" s="17"/>
      <c r="AB3" s="15"/>
      <c r="AC3" s="17"/>
      <c r="AD3" s="17"/>
      <c r="AE3" s="18"/>
      <c r="AF3" s="19"/>
      <c r="AG3" s="19"/>
      <c r="AH3" s="18"/>
      <c r="AI3" s="14">
        <v>24</v>
      </c>
      <c r="AJ3" s="15">
        <v>63.458333333333336</v>
      </c>
      <c r="AK3" s="15">
        <f>AI3*AJ3</f>
        <v>1523</v>
      </c>
      <c r="AL3" s="14">
        <f>SUM(AI3,T3)</f>
        <v>47</v>
      </c>
      <c r="AM3" s="15">
        <f>SUM(V3,AK3)</f>
        <v>2907.7</v>
      </c>
    </row>
    <row r="4" spans="1:39" x14ac:dyDescent="0.25">
      <c r="A4" s="13" t="s">
        <v>14</v>
      </c>
      <c r="B4" s="14"/>
      <c r="C4" s="15"/>
      <c r="D4" s="15"/>
      <c r="E4" s="14"/>
      <c r="F4" s="15"/>
      <c r="G4" s="15"/>
      <c r="H4" s="14"/>
      <c r="I4" s="14"/>
      <c r="J4" s="15"/>
      <c r="K4" s="16"/>
      <c r="L4" s="15"/>
      <c r="M4" s="15"/>
      <c r="N4" s="16"/>
      <c r="O4" s="15"/>
      <c r="P4" s="15"/>
      <c r="Q4" s="16">
        <v>11</v>
      </c>
      <c r="R4" s="15">
        <v>68.590909090909093</v>
      </c>
      <c r="S4" s="15">
        <f t="shared" ref="S4:S26" si="0">Q4*R4</f>
        <v>754.5</v>
      </c>
      <c r="T4" s="14"/>
      <c r="U4" s="15"/>
      <c r="V4" s="15"/>
      <c r="W4" s="14">
        <v>3</v>
      </c>
      <c r="X4" s="15">
        <v>101.66666666666667</v>
      </c>
      <c r="Y4" s="15">
        <f t="shared" ref="Y4:Y26" si="1">W4*X4</f>
        <v>305</v>
      </c>
      <c r="Z4" s="17"/>
      <c r="AA4" s="17"/>
      <c r="AB4" s="15"/>
      <c r="AC4" s="17"/>
      <c r="AD4" s="17"/>
      <c r="AE4" s="18"/>
      <c r="AF4" s="19"/>
      <c r="AG4" s="19"/>
      <c r="AH4" s="18"/>
      <c r="AI4" s="14"/>
      <c r="AJ4" s="15"/>
      <c r="AK4" s="15"/>
      <c r="AL4" s="16">
        <f>SUM(Q4,W4)</f>
        <v>14</v>
      </c>
      <c r="AM4" s="15">
        <f>SUM(S4,Y4)</f>
        <v>1059.5</v>
      </c>
    </row>
    <row r="5" spans="1:39" x14ac:dyDescent="0.25">
      <c r="A5" s="20" t="s">
        <v>15</v>
      </c>
      <c r="B5" s="2">
        <v>2</v>
      </c>
      <c r="C5" s="21">
        <v>44.975000000000001</v>
      </c>
      <c r="D5" s="15">
        <f t="shared" ref="D5:D27" si="2">B5*C5</f>
        <v>89.95</v>
      </c>
      <c r="E5" s="2"/>
      <c r="F5" s="21"/>
      <c r="G5" s="15"/>
      <c r="H5" s="2"/>
      <c r="I5" s="22"/>
      <c r="J5" s="15"/>
      <c r="K5" s="23"/>
      <c r="L5" s="24"/>
      <c r="M5" s="15"/>
      <c r="N5" s="23"/>
      <c r="O5" s="24"/>
      <c r="P5" s="15"/>
      <c r="Q5" s="23"/>
      <c r="R5" s="24"/>
      <c r="S5" s="15"/>
      <c r="T5" s="2">
        <v>16</v>
      </c>
      <c r="U5" s="15">
        <v>66.809375000000003</v>
      </c>
      <c r="V5" s="15">
        <f t="shared" ref="V5:V27" si="3">T5*U5</f>
        <v>1068.95</v>
      </c>
      <c r="W5" s="2"/>
      <c r="X5" s="24"/>
      <c r="Y5" s="15"/>
      <c r="Z5" s="1"/>
      <c r="AA5" s="1"/>
      <c r="AB5" s="15"/>
      <c r="AC5" s="1"/>
      <c r="AD5" s="1"/>
      <c r="AE5" s="18"/>
      <c r="AF5" s="2"/>
      <c r="AG5" s="24"/>
      <c r="AH5" s="18"/>
      <c r="AI5" s="2">
        <v>25</v>
      </c>
      <c r="AJ5" s="15">
        <v>73.400000000000006</v>
      </c>
      <c r="AK5" s="15">
        <f t="shared" ref="AK5:AK27" si="4">AI5*AJ5</f>
        <v>1835.0000000000002</v>
      </c>
      <c r="AL5" s="2">
        <f>SUM(B5,T5,AI5)</f>
        <v>43</v>
      </c>
      <c r="AM5" s="15">
        <f>SUM(D5,V5,AK5)</f>
        <v>2993.9000000000005</v>
      </c>
    </row>
    <row r="6" spans="1:39" x14ac:dyDescent="0.25">
      <c r="A6" s="20" t="s">
        <v>16</v>
      </c>
      <c r="B6" s="2">
        <v>23</v>
      </c>
      <c r="C6" s="21">
        <v>96.343478260869574</v>
      </c>
      <c r="D6" s="15">
        <f t="shared" si="2"/>
        <v>2215.9</v>
      </c>
      <c r="E6" s="2"/>
      <c r="F6" s="21"/>
      <c r="G6" s="15"/>
      <c r="H6" s="2"/>
      <c r="I6" s="22"/>
      <c r="J6" s="15"/>
      <c r="K6" s="23"/>
      <c r="L6" s="24"/>
      <c r="M6" s="15"/>
      <c r="N6" s="23"/>
      <c r="O6" s="24"/>
      <c r="P6" s="15"/>
      <c r="Q6" s="23"/>
      <c r="R6" s="24"/>
      <c r="S6" s="15"/>
      <c r="T6" s="2"/>
      <c r="U6" s="15"/>
      <c r="V6" s="15"/>
      <c r="W6" s="2"/>
      <c r="X6" s="24"/>
      <c r="Y6" s="15"/>
      <c r="Z6" s="1"/>
      <c r="AA6" s="1"/>
      <c r="AB6" s="15"/>
      <c r="AC6" s="1"/>
      <c r="AD6" s="1"/>
      <c r="AE6" s="18"/>
      <c r="AF6" s="2"/>
      <c r="AG6" s="24"/>
      <c r="AH6" s="18"/>
      <c r="AI6" s="2"/>
      <c r="AJ6" s="15"/>
      <c r="AK6" s="15"/>
      <c r="AL6" s="2">
        <f>SUM(B6)</f>
        <v>23</v>
      </c>
      <c r="AM6" s="15">
        <f>SUM(D6)</f>
        <v>2215.9</v>
      </c>
    </row>
    <row r="7" spans="1:39" x14ac:dyDescent="0.25">
      <c r="A7" s="20" t="s">
        <v>17</v>
      </c>
      <c r="B7" s="2">
        <v>45</v>
      </c>
      <c r="C7" s="21">
        <v>110.64777777777778</v>
      </c>
      <c r="D7" s="15">
        <f t="shared" si="2"/>
        <v>4979.1499999999996</v>
      </c>
      <c r="E7" s="2"/>
      <c r="F7" s="21"/>
      <c r="G7" s="15"/>
      <c r="H7" s="2"/>
      <c r="I7" s="22"/>
      <c r="J7" s="15"/>
      <c r="K7" s="23"/>
      <c r="L7" s="24"/>
      <c r="M7" s="15"/>
      <c r="N7" s="23"/>
      <c r="O7" s="24"/>
      <c r="P7" s="15"/>
      <c r="Q7" s="23"/>
      <c r="R7" s="24"/>
      <c r="S7" s="15"/>
      <c r="T7" s="2">
        <v>7</v>
      </c>
      <c r="U7" s="15">
        <v>57.821428571428569</v>
      </c>
      <c r="V7" s="15">
        <f t="shared" si="3"/>
        <v>404.75</v>
      </c>
      <c r="W7" s="2">
        <v>3</v>
      </c>
      <c r="X7" s="24">
        <v>122.33333333333333</v>
      </c>
      <c r="Y7" s="15">
        <f t="shared" si="1"/>
        <v>367</v>
      </c>
      <c r="Z7" s="1"/>
      <c r="AA7" s="1"/>
      <c r="AB7" s="15"/>
      <c r="AC7" s="1"/>
      <c r="AD7" s="1"/>
      <c r="AE7" s="18"/>
      <c r="AF7" s="2">
        <v>1</v>
      </c>
      <c r="AG7" s="24">
        <v>45</v>
      </c>
      <c r="AH7" s="18">
        <f t="shared" ref="AH7:AH27" si="5">AF7*AG7</f>
        <v>45</v>
      </c>
      <c r="AI7" s="2">
        <v>8</v>
      </c>
      <c r="AJ7" s="15">
        <v>48.4375</v>
      </c>
      <c r="AK7" s="15">
        <f t="shared" si="4"/>
        <v>387.5</v>
      </c>
      <c r="AL7" s="2">
        <f>SUM(B7,T7,W7,AF7,AI7)</f>
        <v>64</v>
      </c>
      <c r="AM7" s="15">
        <f>SUM(D7,V7,Y7,AH7,AK7)</f>
        <v>6183.4</v>
      </c>
    </row>
    <row r="8" spans="1:39" x14ac:dyDescent="0.25">
      <c r="A8" s="20" t="s">
        <v>18</v>
      </c>
      <c r="B8" s="2">
        <v>26</v>
      </c>
      <c r="C8" s="21">
        <v>71.603846153846149</v>
      </c>
      <c r="D8" s="15">
        <f t="shared" si="2"/>
        <v>1861.6999999999998</v>
      </c>
      <c r="E8" s="2">
        <v>16</v>
      </c>
      <c r="F8" s="21">
        <v>49.993750000000006</v>
      </c>
      <c r="G8" s="15">
        <f t="shared" ref="G8:G27" si="6">E8*F8</f>
        <v>799.90000000000009</v>
      </c>
      <c r="H8" s="2"/>
      <c r="I8" s="22"/>
      <c r="J8" s="15"/>
      <c r="K8" s="23"/>
      <c r="L8" s="24"/>
      <c r="M8" s="15"/>
      <c r="N8" s="23">
        <v>3</v>
      </c>
      <c r="O8" s="24">
        <v>36.666666666666664</v>
      </c>
      <c r="P8" s="15">
        <f t="shared" ref="P8:P26" si="7">N8*O8</f>
        <v>110</v>
      </c>
      <c r="Q8" s="23"/>
      <c r="R8" s="24"/>
      <c r="S8" s="15"/>
      <c r="T8" s="2"/>
      <c r="U8" s="15"/>
      <c r="V8" s="15"/>
      <c r="W8" s="2"/>
      <c r="X8" s="24"/>
      <c r="Y8" s="15"/>
      <c r="Z8" s="1"/>
      <c r="AA8" s="1"/>
      <c r="AB8" s="15"/>
      <c r="AC8" s="1"/>
      <c r="AD8" s="25"/>
      <c r="AE8" s="18"/>
      <c r="AF8" s="2">
        <v>5</v>
      </c>
      <c r="AG8" s="24">
        <v>102</v>
      </c>
      <c r="AH8" s="18">
        <f t="shared" si="5"/>
        <v>510</v>
      </c>
      <c r="AI8" s="2">
        <v>117</v>
      </c>
      <c r="AJ8" s="15">
        <v>68.07692307692308</v>
      </c>
      <c r="AK8" s="15">
        <f t="shared" si="4"/>
        <v>7965</v>
      </c>
      <c r="AL8" s="23">
        <f>SUM(B8,E8,N8,AF8,AI8)</f>
        <v>167</v>
      </c>
      <c r="AM8" s="15">
        <f>SUM(D8,G8,P8,AH8,AK8)</f>
        <v>11246.6</v>
      </c>
    </row>
    <row r="9" spans="1:39" x14ac:dyDescent="0.25">
      <c r="A9" s="20" t="s">
        <v>19</v>
      </c>
      <c r="B9" s="2"/>
      <c r="C9" s="21"/>
      <c r="D9" s="15"/>
      <c r="E9" s="2"/>
      <c r="F9" s="21"/>
      <c r="G9" s="15"/>
      <c r="H9" s="2"/>
      <c r="I9" s="22"/>
      <c r="J9" s="15"/>
      <c r="K9" s="23"/>
      <c r="L9" s="24"/>
      <c r="M9" s="15"/>
      <c r="N9" s="23"/>
      <c r="O9" s="24"/>
      <c r="P9" s="15"/>
      <c r="Q9" s="23"/>
      <c r="R9" s="24"/>
      <c r="S9" s="15"/>
      <c r="T9" s="2"/>
      <c r="U9" s="15"/>
      <c r="V9" s="15"/>
      <c r="W9" s="2"/>
      <c r="X9" s="24"/>
      <c r="Y9" s="15"/>
      <c r="Z9" s="1"/>
      <c r="AA9" s="1"/>
      <c r="AB9" s="15"/>
      <c r="AC9" s="2"/>
      <c r="AD9" s="24"/>
      <c r="AE9" s="18"/>
      <c r="AF9" s="2">
        <v>1</v>
      </c>
      <c r="AG9" s="24">
        <v>90</v>
      </c>
      <c r="AH9" s="18">
        <f t="shared" si="5"/>
        <v>90</v>
      </c>
      <c r="AI9" s="2">
        <v>13</v>
      </c>
      <c r="AJ9" s="15">
        <v>69.42307692307692</v>
      </c>
      <c r="AK9" s="15">
        <f t="shared" si="4"/>
        <v>902.5</v>
      </c>
      <c r="AL9" s="2">
        <f>SUM(AF9,AI9)</f>
        <v>14</v>
      </c>
      <c r="AM9" s="15">
        <f>SUM(AH9,AK9)</f>
        <v>992.5</v>
      </c>
    </row>
    <row r="10" spans="1:39" x14ac:dyDescent="0.25">
      <c r="A10" s="20" t="s">
        <v>20</v>
      </c>
      <c r="B10" s="2"/>
      <c r="C10" s="21"/>
      <c r="D10" s="15"/>
      <c r="E10" s="2"/>
      <c r="F10" s="21"/>
      <c r="G10" s="15"/>
      <c r="H10" s="2"/>
      <c r="I10" s="22"/>
      <c r="J10" s="15"/>
      <c r="K10" s="23"/>
      <c r="L10" s="24"/>
      <c r="M10" s="15"/>
      <c r="N10" s="23">
        <v>4</v>
      </c>
      <c r="O10" s="24">
        <v>50</v>
      </c>
      <c r="P10" s="15">
        <f t="shared" si="7"/>
        <v>200</v>
      </c>
      <c r="Q10" s="23"/>
      <c r="R10" s="24"/>
      <c r="S10" s="15"/>
      <c r="T10" s="2"/>
      <c r="U10" s="15"/>
      <c r="V10" s="15"/>
      <c r="W10" s="2">
        <v>9</v>
      </c>
      <c r="X10" s="24">
        <v>102.22222222222223</v>
      </c>
      <c r="Y10" s="15">
        <f t="shared" si="1"/>
        <v>920</v>
      </c>
      <c r="Z10" s="1"/>
      <c r="AA10" s="1"/>
      <c r="AB10" s="15"/>
      <c r="AC10" s="2">
        <v>12</v>
      </c>
      <c r="AD10" s="24">
        <v>95.833333333333329</v>
      </c>
      <c r="AE10" s="18">
        <f t="shared" ref="AE10:AE26" si="8">AC10*AD10</f>
        <v>1150</v>
      </c>
      <c r="AF10" s="2"/>
      <c r="AG10" s="24"/>
      <c r="AH10" s="18"/>
      <c r="AI10" s="2"/>
      <c r="AJ10" s="15"/>
      <c r="AK10" s="15"/>
      <c r="AL10" s="23">
        <f>SUM(N10,W10,AC10)</f>
        <v>25</v>
      </c>
      <c r="AM10" s="15">
        <f>SUM(P10,Y10,AE10)</f>
        <v>2270</v>
      </c>
    </row>
    <row r="11" spans="1:39" x14ac:dyDescent="0.25">
      <c r="A11" s="20" t="s">
        <v>21</v>
      </c>
      <c r="B11" s="2">
        <v>76</v>
      </c>
      <c r="C11" s="21">
        <v>94.482894736842084</v>
      </c>
      <c r="D11" s="15">
        <f t="shared" si="2"/>
        <v>7180.699999999998</v>
      </c>
      <c r="E11" s="2">
        <v>13</v>
      </c>
      <c r="F11" s="21">
        <v>52.719230769230769</v>
      </c>
      <c r="G11" s="15">
        <f t="shared" si="6"/>
        <v>685.35</v>
      </c>
      <c r="H11" s="2">
        <v>8</v>
      </c>
      <c r="I11" s="24">
        <v>50.875</v>
      </c>
      <c r="J11" s="15">
        <f t="shared" ref="J11:J24" si="9">H11*I11</f>
        <v>407</v>
      </c>
      <c r="K11" s="23"/>
      <c r="L11" s="26"/>
      <c r="M11" s="15"/>
      <c r="N11" s="27">
        <v>14</v>
      </c>
      <c r="O11" s="24">
        <v>44.857142857142854</v>
      </c>
      <c r="P11" s="15">
        <f t="shared" si="7"/>
        <v>628</v>
      </c>
      <c r="Q11" s="23">
        <v>17</v>
      </c>
      <c r="R11" s="24">
        <v>6.7147058823529413</v>
      </c>
      <c r="S11" s="15">
        <f t="shared" si="0"/>
        <v>114.15</v>
      </c>
      <c r="T11" s="27">
        <v>16</v>
      </c>
      <c r="U11" s="15">
        <v>54.35</v>
      </c>
      <c r="V11" s="15">
        <f t="shared" si="3"/>
        <v>869.6</v>
      </c>
      <c r="W11" s="2">
        <v>8</v>
      </c>
      <c r="X11" s="24">
        <v>88.822500000000005</v>
      </c>
      <c r="Y11" s="15">
        <f t="shared" si="1"/>
        <v>710.58</v>
      </c>
      <c r="Z11" s="1"/>
      <c r="AA11" s="1"/>
      <c r="AB11" s="15"/>
      <c r="AC11" s="2">
        <v>40</v>
      </c>
      <c r="AD11" s="24">
        <v>95.25</v>
      </c>
      <c r="AE11" s="18">
        <f t="shared" si="8"/>
        <v>3810</v>
      </c>
      <c r="AF11" s="2">
        <v>50</v>
      </c>
      <c r="AG11" s="24">
        <v>60</v>
      </c>
      <c r="AH11" s="18">
        <f t="shared" si="5"/>
        <v>3000</v>
      </c>
      <c r="AI11" s="2">
        <v>171</v>
      </c>
      <c r="AJ11" s="15">
        <v>53.570175438596493</v>
      </c>
      <c r="AK11" s="15">
        <f t="shared" si="4"/>
        <v>9160.5</v>
      </c>
      <c r="AL11" s="23">
        <f>SUM(B11,E11,H11,N11,Q11,T11,W11,AC11,AF11,AI11)</f>
        <v>413</v>
      </c>
      <c r="AM11" s="15">
        <f>SUM(D11,G11,J11,P11,S11,V11,Y11,AE11,AH11,AK11)</f>
        <v>26565.879999999997</v>
      </c>
    </row>
    <row r="12" spans="1:39" x14ac:dyDescent="0.25">
      <c r="A12" s="20" t="s">
        <v>22</v>
      </c>
      <c r="B12" s="2">
        <v>90</v>
      </c>
      <c r="C12" s="21">
        <v>115.81666666666666</v>
      </c>
      <c r="D12" s="15">
        <f t="shared" si="2"/>
        <v>10423.5</v>
      </c>
      <c r="E12" s="2">
        <v>14</v>
      </c>
      <c r="F12" s="21">
        <v>64.642857142857139</v>
      </c>
      <c r="G12" s="15">
        <f t="shared" si="6"/>
        <v>905</v>
      </c>
      <c r="H12" s="2"/>
      <c r="I12" s="24"/>
      <c r="J12" s="15"/>
      <c r="K12" s="23"/>
      <c r="L12" s="24"/>
      <c r="M12" s="15"/>
      <c r="N12" s="23"/>
      <c r="O12" s="24"/>
      <c r="P12" s="15"/>
      <c r="Q12" s="23"/>
      <c r="R12" s="24"/>
      <c r="S12" s="15"/>
      <c r="T12" s="2"/>
      <c r="U12" s="15"/>
      <c r="V12" s="15"/>
      <c r="W12" s="2">
        <v>5</v>
      </c>
      <c r="X12" s="24">
        <v>99.6</v>
      </c>
      <c r="Y12" s="15">
        <f t="shared" si="1"/>
        <v>498</v>
      </c>
      <c r="Z12" s="1"/>
      <c r="AA12" s="1"/>
      <c r="AB12" s="15"/>
      <c r="AC12" s="2"/>
      <c r="AD12" s="24"/>
      <c r="AE12" s="18"/>
      <c r="AF12" s="2">
        <v>11</v>
      </c>
      <c r="AG12" s="24">
        <v>50</v>
      </c>
      <c r="AH12" s="18">
        <f t="shared" si="5"/>
        <v>550</v>
      </c>
      <c r="AI12" s="2">
        <v>45</v>
      </c>
      <c r="AJ12" s="15">
        <v>52.533333333333331</v>
      </c>
      <c r="AK12" s="15">
        <f t="shared" si="4"/>
        <v>2364</v>
      </c>
      <c r="AL12" s="2">
        <f>SUM(B12,E12,W12,AF12,AI12)</f>
        <v>165</v>
      </c>
      <c r="AM12" s="15">
        <f>SUM(D12,G12,Y12,AH12,AK12)</f>
        <v>14740.5</v>
      </c>
    </row>
    <row r="13" spans="1:39" x14ac:dyDescent="0.25">
      <c r="A13" s="20" t="s">
        <v>23</v>
      </c>
      <c r="B13" s="2">
        <v>39</v>
      </c>
      <c r="C13" s="21">
        <v>121.11410256410258</v>
      </c>
      <c r="D13" s="15">
        <f t="shared" si="2"/>
        <v>4723.4500000000007</v>
      </c>
      <c r="E13" s="2"/>
      <c r="F13" s="21"/>
      <c r="G13" s="15"/>
      <c r="H13" s="2"/>
      <c r="I13" s="24"/>
      <c r="J13" s="15"/>
      <c r="K13" s="23"/>
      <c r="L13" s="24"/>
      <c r="M13" s="15"/>
      <c r="N13" s="23">
        <v>2</v>
      </c>
      <c r="O13" s="24">
        <v>55</v>
      </c>
      <c r="P13" s="15">
        <f t="shared" si="7"/>
        <v>110</v>
      </c>
      <c r="Q13" s="23"/>
      <c r="R13" s="24"/>
      <c r="S13" s="15"/>
      <c r="T13" s="2"/>
      <c r="U13" s="15"/>
      <c r="V13" s="15"/>
      <c r="W13" s="2">
        <v>6</v>
      </c>
      <c r="X13" s="24">
        <v>114.16666666666667</v>
      </c>
      <c r="Y13" s="15">
        <f t="shared" si="1"/>
        <v>685</v>
      </c>
      <c r="Z13" s="1"/>
      <c r="AA13" s="1"/>
      <c r="AB13" s="15"/>
      <c r="AC13" s="2"/>
      <c r="AD13" s="24"/>
      <c r="AE13" s="18"/>
      <c r="AF13" s="2"/>
      <c r="AG13" s="24"/>
      <c r="AH13" s="18"/>
      <c r="AI13" s="2"/>
      <c r="AJ13" s="15"/>
      <c r="AK13" s="15"/>
      <c r="AL13" s="23">
        <f>SUM(B13,N13,W13)</f>
        <v>47</v>
      </c>
      <c r="AM13" s="15">
        <f>SUM(D13,P13,Y13)</f>
        <v>5518.4500000000007</v>
      </c>
    </row>
    <row r="14" spans="1:39" x14ac:dyDescent="0.25">
      <c r="A14" s="20" t="s">
        <v>24</v>
      </c>
      <c r="B14" s="2">
        <v>63</v>
      </c>
      <c r="C14" s="21">
        <v>84.711111111111094</v>
      </c>
      <c r="D14" s="15">
        <f t="shared" si="2"/>
        <v>5336.7999999999993</v>
      </c>
      <c r="E14" s="2">
        <v>6</v>
      </c>
      <c r="F14" s="21">
        <v>45.491666666666667</v>
      </c>
      <c r="G14" s="15">
        <f t="shared" si="6"/>
        <v>272.95</v>
      </c>
      <c r="H14" s="2">
        <v>18</v>
      </c>
      <c r="I14" s="24">
        <v>63.611111111111114</v>
      </c>
      <c r="J14" s="15">
        <f t="shared" si="9"/>
        <v>1145</v>
      </c>
      <c r="K14" s="23"/>
      <c r="L14" s="26"/>
      <c r="M14" s="15"/>
      <c r="N14" s="23">
        <v>2</v>
      </c>
      <c r="O14" s="24">
        <v>52.5</v>
      </c>
      <c r="P14" s="15">
        <f t="shared" si="7"/>
        <v>105</v>
      </c>
      <c r="Q14" s="23">
        <v>6</v>
      </c>
      <c r="R14" s="24">
        <v>74.13333333333334</v>
      </c>
      <c r="S14" s="15">
        <f t="shared" si="0"/>
        <v>444.80000000000007</v>
      </c>
      <c r="T14" s="2"/>
      <c r="U14" s="15"/>
      <c r="V14" s="15"/>
      <c r="W14" s="2">
        <v>16</v>
      </c>
      <c r="X14" s="24">
        <v>112.6875</v>
      </c>
      <c r="Y14" s="15">
        <f t="shared" si="1"/>
        <v>1803</v>
      </c>
      <c r="Z14" s="1"/>
      <c r="AA14" s="1"/>
      <c r="AB14" s="15"/>
      <c r="AC14" s="2">
        <v>13</v>
      </c>
      <c r="AD14" s="24">
        <v>95</v>
      </c>
      <c r="AE14" s="18">
        <f t="shared" si="8"/>
        <v>1235</v>
      </c>
      <c r="AF14" s="2"/>
      <c r="AG14" s="24"/>
      <c r="AH14" s="18"/>
      <c r="AI14" s="2">
        <v>99</v>
      </c>
      <c r="AJ14" s="15">
        <v>69.797979797979792</v>
      </c>
      <c r="AK14" s="15">
        <f t="shared" si="4"/>
        <v>6909.9999999999991</v>
      </c>
      <c r="AL14" s="23">
        <f>SUM(B14,E14,H14,N14,Q14,W14,AC14,AI14)</f>
        <v>223</v>
      </c>
      <c r="AM14" s="15">
        <f>SUM(D14,G14,J14,P14,S14,Y14,AE14,AK14)</f>
        <v>17252.55</v>
      </c>
    </row>
    <row r="15" spans="1:39" x14ac:dyDescent="0.25">
      <c r="A15" s="20" t="s">
        <v>25</v>
      </c>
      <c r="B15" s="2">
        <v>3</v>
      </c>
      <c r="C15" s="21">
        <v>126.66666666666667</v>
      </c>
      <c r="D15" s="15">
        <f t="shared" si="2"/>
        <v>380</v>
      </c>
      <c r="E15" s="2"/>
      <c r="F15" s="21"/>
      <c r="G15" s="15"/>
      <c r="H15" s="2"/>
      <c r="I15" s="24"/>
      <c r="J15" s="15"/>
      <c r="K15" s="23"/>
      <c r="L15" s="24"/>
      <c r="M15" s="15"/>
      <c r="N15" s="23"/>
      <c r="O15" s="24"/>
      <c r="P15" s="15"/>
      <c r="Q15" s="23"/>
      <c r="R15" s="24"/>
      <c r="S15" s="15"/>
      <c r="T15" s="2"/>
      <c r="U15" s="15"/>
      <c r="V15" s="15"/>
      <c r="W15" s="2"/>
      <c r="X15" s="24"/>
      <c r="Y15" s="15"/>
      <c r="Z15" s="1"/>
      <c r="AA15" s="1"/>
      <c r="AB15" s="15"/>
      <c r="AC15" s="2"/>
      <c r="AD15" s="24"/>
      <c r="AE15" s="18"/>
      <c r="AF15" s="2"/>
      <c r="AG15" s="24"/>
      <c r="AH15" s="18"/>
      <c r="AI15" s="2"/>
      <c r="AJ15" s="15"/>
      <c r="AK15" s="15"/>
      <c r="AL15" s="2">
        <f>SUM(B15)</f>
        <v>3</v>
      </c>
      <c r="AM15" s="15">
        <f>SUM(D15)</f>
        <v>380</v>
      </c>
    </row>
    <row r="16" spans="1:39" x14ac:dyDescent="0.25">
      <c r="A16" s="20" t="s">
        <v>26</v>
      </c>
      <c r="B16" s="2">
        <v>27</v>
      </c>
      <c r="C16" s="21">
        <v>67.061111111111117</v>
      </c>
      <c r="D16" s="15">
        <f t="shared" si="2"/>
        <v>1810.65</v>
      </c>
      <c r="E16" s="2"/>
      <c r="F16" s="21"/>
      <c r="G16" s="15"/>
      <c r="H16" s="2"/>
      <c r="I16" s="24"/>
      <c r="J16" s="15"/>
      <c r="K16" s="23"/>
      <c r="L16" s="24"/>
      <c r="M16" s="15"/>
      <c r="N16" s="23"/>
      <c r="O16" s="24"/>
      <c r="P16" s="15"/>
      <c r="Q16" s="23">
        <v>6</v>
      </c>
      <c r="R16" s="24">
        <v>31.116666666666664</v>
      </c>
      <c r="S16" s="15">
        <f t="shared" si="0"/>
        <v>186.7</v>
      </c>
      <c r="T16" s="2">
        <v>12</v>
      </c>
      <c r="U16" s="15">
        <v>62.070833333333333</v>
      </c>
      <c r="V16" s="15">
        <f t="shared" si="3"/>
        <v>744.85</v>
      </c>
      <c r="W16" s="2"/>
      <c r="X16" s="24"/>
      <c r="Y16" s="15"/>
      <c r="Z16" s="1"/>
      <c r="AA16" s="1"/>
      <c r="AB16" s="15"/>
      <c r="AC16" s="2"/>
      <c r="AD16" s="24"/>
      <c r="AE16" s="18"/>
      <c r="AF16" s="2">
        <v>8</v>
      </c>
      <c r="AG16" s="24">
        <v>70</v>
      </c>
      <c r="AH16" s="18">
        <f t="shared" si="5"/>
        <v>560</v>
      </c>
      <c r="AI16" s="2">
        <v>12</v>
      </c>
      <c r="AJ16" s="15">
        <v>57.75</v>
      </c>
      <c r="AK16" s="15">
        <f t="shared" si="4"/>
        <v>693</v>
      </c>
      <c r="AL16" s="23">
        <f>SUM(B16,Q16,T16,AF16,AI16)</f>
        <v>65</v>
      </c>
      <c r="AM16" s="15">
        <f>SUM(D16,S16,V16,AH16,AK16)</f>
        <v>3995.2000000000003</v>
      </c>
    </row>
    <row r="17" spans="1:39" x14ac:dyDescent="0.25">
      <c r="A17" s="20" t="s">
        <v>27</v>
      </c>
      <c r="B17" s="2">
        <v>13</v>
      </c>
      <c r="C17" s="21">
        <v>108.02307692307691</v>
      </c>
      <c r="D17" s="15">
        <f t="shared" si="2"/>
        <v>1404.3</v>
      </c>
      <c r="E17" s="2"/>
      <c r="F17" s="21"/>
      <c r="G17" s="15"/>
      <c r="H17" s="2"/>
      <c r="I17" s="24"/>
      <c r="J17" s="15"/>
      <c r="K17" s="23"/>
      <c r="L17" s="24"/>
      <c r="M17" s="15"/>
      <c r="N17" s="23"/>
      <c r="O17" s="24"/>
      <c r="P17" s="15"/>
      <c r="Q17" s="23"/>
      <c r="R17" s="24"/>
      <c r="S17" s="15"/>
      <c r="T17" s="2"/>
      <c r="U17" s="15"/>
      <c r="V17" s="15"/>
      <c r="W17" s="2"/>
      <c r="X17" s="24"/>
      <c r="Y17" s="15"/>
      <c r="Z17" s="1"/>
      <c r="AA17" s="1"/>
      <c r="AB17" s="15"/>
      <c r="AC17" s="2"/>
      <c r="AD17" s="24"/>
      <c r="AE17" s="18"/>
      <c r="AF17" s="2"/>
      <c r="AG17" s="24"/>
      <c r="AH17" s="18"/>
      <c r="AI17" s="2"/>
      <c r="AJ17" s="15"/>
      <c r="AK17" s="15"/>
      <c r="AL17" s="2">
        <f>SUM(B17)</f>
        <v>13</v>
      </c>
      <c r="AM17" s="15">
        <f>SUM(D17)</f>
        <v>1404.3</v>
      </c>
    </row>
    <row r="18" spans="1:39" x14ac:dyDescent="0.25">
      <c r="A18" s="20" t="s">
        <v>28</v>
      </c>
      <c r="B18" s="2">
        <v>6</v>
      </c>
      <c r="C18" s="21">
        <v>70.98</v>
      </c>
      <c r="D18" s="15">
        <f t="shared" si="2"/>
        <v>425.88</v>
      </c>
      <c r="E18" s="2"/>
      <c r="F18" s="21"/>
      <c r="G18" s="15"/>
      <c r="H18" s="2"/>
      <c r="I18" s="24"/>
      <c r="J18" s="15"/>
      <c r="K18" s="23"/>
      <c r="L18" s="24"/>
      <c r="M18" s="15"/>
      <c r="N18" s="23"/>
      <c r="O18" s="24"/>
      <c r="P18" s="15"/>
      <c r="Q18" s="23"/>
      <c r="R18" s="24"/>
      <c r="S18" s="15"/>
      <c r="T18" s="2"/>
      <c r="U18" s="15"/>
      <c r="V18" s="15"/>
      <c r="W18" s="2"/>
      <c r="X18" s="24"/>
      <c r="Y18" s="15"/>
      <c r="Z18" s="1"/>
      <c r="AA18" s="1"/>
      <c r="AB18" s="15"/>
      <c r="AC18" s="2"/>
      <c r="AD18" s="24"/>
      <c r="AE18" s="18"/>
      <c r="AF18" s="2"/>
      <c r="AG18" s="24"/>
      <c r="AH18" s="18"/>
      <c r="AI18" s="2"/>
      <c r="AJ18" s="15"/>
      <c r="AK18" s="15"/>
      <c r="AL18" s="2">
        <f>SUM(B18)</f>
        <v>6</v>
      </c>
      <c r="AM18" s="15">
        <f>SUM(D18)</f>
        <v>425.88</v>
      </c>
    </row>
    <row r="19" spans="1:39" x14ac:dyDescent="0.25">
      <c r="A19" s="20" t="s">
        <v>29</v>
      </c>
      <c r="B19" s="2">
        <v>133</v>
      </c>
      <c r="C19" s="21">
        <v>68.714586466165386</v>
      </c>
      <c r="D19" s="15">
        <f t="shared" si="2"/>
        <v>9139.0399999999972</v>
      </c>
      <c r="E19" s="2">
        <v>2</v>
      </c>
      <c r="F19" s="21">
        <v>55</v>
      </c>
      <c r="G19" s="15">
        <f t="shared" si="6"/>
        <v>110</v>
      </c>
      <c r="H19" s="2">
        <v>15</v>
      </c>
      <c r="I19" s="24">
        <v>71.333333333333329</v>
      </c>
      <c r="J19" s="15">
        <f t="shared" si="9"/>
        <v>1070</v>
      </c>
      <c r="K19" s="23"/>
      <c r="L19" s="26"/>
      <c r="M19" s="15"/>
      <c r="N19" s="23"/>
      <c r="O19" s="24"/>
      <c r="P19" s="15"/>
      <c r="Q19" s="23"/>
      <c r="R19" s="24"/>
      <c r="S19" s="15"/>
      <c r="T19" s="2"/>
      <c r="U19" s="15"/>
      <c r="V19" s="15"/>
      <c r="W19" s="2">
        <v>7</v>
      </c>
      <c r="X19" s="24">
        <v>108.28571428571429</v>
      </c>
      <c r="Y19" s="15">
        <f t="shared" si="1"/>
        <v>758</v>
      </c>
      <c r="Z19" s="1"/>
      <c r="AA19" s="1"/>
      <c r="AB19" s="15"/>
      <c r="AC19" s="2"/>
      <c r="AD19" s="24"/>
      <c r="AE19" s="18"/>
      <c r="AF19" s="2">
        <v>5</v>
      </c>
      <c r="AG19" s="24">
        <v>45</v>
      </c>
      <c r="AH19" s="18">
        <f t="shared" si="5"/>
        <v>225</v>
      </c>
      <c r="AI19" s="2">
        <v>33</v>
      </c>
      <c r="AJ19" s="15">
        <v>52.378787878787875</v>
      </c>
      <c r="AK19" s="15">
        <f t="shared" si="4"/>
        <v>1728.5</v>
      </c>
      <c r="AL19" s="2">
        <f>SUM(B19,E19,H19,W19,AF19,AI19)</f>
        <v>195</v>
      </c>
      <c r="AM19" s="15">
        <f>SUM(D19,G19,J19,Y19,AH19,AK19)</f>
        <v>13030.539999999997</v>
      </c>
    </row>
    <row r="20" spans="1:39" x14ac:dyDescent="0.25">
      <c r="A20" s="20" t="s">
        <v>30</v>
      </c>
      <c r="B20" s="2">
        <v>18</v>
      </c>
      <c r="C20" s="21">
        <v>118.84555555555556</v>
      </c>
      <c r="D20" s="15">
        <f t="shared" si="2"/>
        <v>2139.2200000000003</v>
      </c>
      <c r="E20" s="2"/>
      <c r="F20" s="21"/>
      <c r="G20" s="15"/>
      <c r="H20" s="2"/>
      <c r="I20" s="24"/>
      <c r="J20" s="15"/>
      <c r="K20" s="23"/>
      <c r="L20" s="24"/>
      <c r="M20" s="15"/>
      <c r="N20" s="23"/>
      <c r="O20" s="24"/>
      <c r="P20" s="15"/>
      <c r="Q20" s="23"/>
      <c r="R20" s="24"/>
      <c r="S20" s="15"/>
      <c r="T20" s="2"/>
      <c r="U20" s="15"/>
      <c r="V20" s="15"/>
      <c r="W20" s="2"/>
      <c r="X20" s="24"/>
      <c r="Y20" s="15"/>
      <c r="Z20" s="1"/>
      <c r="AA20" s="1"/>
      <c r="AB20" s="15"/>
      <c r="AC20" s="2"/>
      <c r="AD20" s="24"/>
      <c r="AE20" s="18"/>
      <c r="AF20" s="2"/>
      <c r="AG20" s="24"/>
      <c r="AH20" s="18"/>
      <c r="AI20" s="2"/>
      <c r="AJ20" s="15"/>
      <c r="AK20" s="15"/>
      <c r="AL20" s="2">
        <f>SUM(B20)</f>
        <v>18</v>
      </c>
      <c r="AM20" s="15">
        <f>SUM(D20)</f>
        <v>2139.2200000000003</v>
      </c>
    </row>
    <row r="21" spans="1:39" x14ac:dyDescent="0.25">
      <c r="A21" s="20" t="s">
        <v>31</v>
      </c>
      <c r="B21" s="2">
        <v>64</v>
      </c>
      <c r="C21" s="21">
        <v>85.478124999999991</v>
      </c>
      <c r="D21" s="15">
        <f t="shared" si="2"/>
        <v>5470.5999999999995</v>
      </c>
      <c r="E21" s="2">
        <v>14</v>
      </c>
      <c r="F21" s="21">
        <v>48.989285714285707</v>
      </c>
      <c r="G21" s="15">
        <f t="shared" si="6"/>
        <v>685.84999999999991</v>
      </c>
      <c r="H21" s="2"/>
      <c r="I21" s="24"/>
      <c r="J21" s="15"/>
      <c r="K21" s="23">
        <v>2</v>
      </c>
      <c r="L21" s="24">
        <v>37.225000000000001</v>
      </c>
      <c r="M21" s="15">
        <f t="shared" ref="M21:M26" si="10">K21*L21</f>
        <v>74.45</v>
      </c>
      <c r="N21" s="23"/>
      <c r="O21" s="24"/>
      <c r="P21" s="15"/>
      <c r="Q21" s="23"/>
      <c r="R21" s="24"/>
      <c r="S21" s="15"/>
      <c r="T21" s="2"/>
      <c r="U21" s="15"/>
      <c r="V21" s="15"/>
      <c r="W21" s="2">
        <v>9</v>
      </c>
      <c r="X21" s="24">
        <v>107</v>
      </c>
      <c r="Y21" s="15">
        <f t="shared" si="1"/>
        <v>963</v>
      </c>
      <c r="Z21" s="1"/>
      <c r="AA21" s="1"/>
      <c r="AB21" s="15"/>
      <c r="AC21" s="2">
        <v>27</v>
      </c>
      <c r="AD21" s="24">
        <v>95.370370370370367</v>
      </c>
      <c r="AE21" s="18">
        <f t="shared" si="8"/>
        <v>2575</v>
      </c>
      <c r="AF21" s="2">
        <v>4</v>
      </c>
      <c r="AG21" s="24">
        <v>85</v>
      </c>
      <c r="AH21" s="18">
        <f t="shared" si="5"/>
        <v>340</v>
      </c>
      <c r="AI21" s="2">
        <v>48</v>
      </c>
      <c r="AJ21" s="15">
        <v>58.041666666666664</v>
      </c>
      <c r="AK21" s="15">
        <f t="shared" si="4"/>
        <v>2786</v>
      </c>
      <c r="AL21" s="23">
        <f>SUM(B21,E21,K21,W21,AC21,AF21,AI21)</f>
        <v>168</v>
      </c>
      <c r="AM21" s="15">
        <f>SUM(D21,G21,M21,Y21,AE21,AH21,AK21)</f>
        <v>12894.899999999998</v>
      </c>
    </row>
    <row r="22" spans="1:39" x14ac:dyDescent="0.25">
      <c r="A22" s="20" t="s">
        <v>32</v>
      </c>
      <c r="B22" s="2">
        <v>54</v>
      </c>
      <c r="C22" s="21">
        <v>71.231287037037006</v>
      </c>
      <c r="D22" s="15">
        <f t="shared" si="2"/>
        <v>3846.4894999999983</v>
      </c>
      <c r="E22" s="2">
        <v>1</v>
      </c>
      <c r="F22" s="21">
        <v>51.81</v>
      </c>
      <c r="G22" s="15">
        <f t="shared" si="6"/>
        <v>51.81</v>
      </c>
      <c r="H22" s="2"/>
      <c r="I22" s="24"/>
      <c r="J22" s="15"/>
      <c r="K22" s="23"/>
      <c r="L22" s="24"/>
      <c r="M22" s="15"/>
      <c r="N22" s="23"/>
      <c r="O22" s="24"/>
      <c r="P22" s="15"/>
      <c r="Q22" s="23"/>
      <c r="R22" s="24"/>
      <c r="S22" s="15"/>
      <c r="T22" s="2"/>
      <c r="U22" s="15"/>
      <c r="V22" s="15"/>
      <c r="W22" s="2"/>
      <c r="X22" s="24"/>
      <c r="Y22" s="15"/>
      <c r="Z22" s="2"/>
      <c r="AA22" s="24"/>
      <c r="AB22" s="15"/>
      <c r="AC22" s="2"/>
      <c r="AD22" s="24"/>
      <c r="AE22" s="18"/>
      <c r="AF22" s="2"/>
      <c r="AG22" s="24"/>
      <c r="AH22" s="18"/>
      <c r="AI22" s="2"/>
      <c r="AJ22" s="15"/>
      <c r="AK22" s="15"/>
      <c r="AL22" s="2">
        <f>SUM(B22,E22)</f>
        <v>55</v>
      </c>
      <c r="AM22" s="15">
        <f>SUM(D22,G22)</f>
        <v>3898.2994999999983</v>
      </c>
    </row>
    <row r="23" spans="1:39" x14ac:dyDescent="0.25">
      <c r="A23" s="20" t="s">
        <v>33</v>
      </c>
      <c r="B23" s="2">
        <v>7</v>
      </c>
      <c r="C23" s="21">
        <v>70.677142857142854</v>
      </c>
      <c r="D23" s="15">
        <f t="shared" si="2"/>
        <v>494.74</v>
      </c>
      <c r="E23" s="2"/>
      <c r="F23" s="21"/>
      <c r="G23" s="15"/>
      <c r="H23" s="2"/>
      <c r="I23" s="24"/>
      <c r="J23" s="15"/>
      <c r="K23" s="23"/>
      <c r="L23" s="24"/>
      <c r="M23" s="15"/>
      <c r="N23" s="23"/>
      <c r="O23" s="24"/>
      <c r="P23" s="15"/>
      <c r="Q23" s="23"/>
      <c r="R23" s="24"/>
      <c r="S23" s="15"/>
      <c r="T23" s="2"/>
      <c r="U23" s="15"/>
      <c r="V23" s="15"/>
      <c r="W23" s="2"/>
      <c r="X23" s="24"/>
      <c r="Y23" s="15"/>
      <c r="Z23" s="2">
        <v>5</v>
      </c>
      <c r="AA23" s="24">
        <v>88.99</v>
      </c>
      <c r="AB23" s="15">
        <f t="shared" ref="AB23:AB27" si="11">Z23*AA23</f>
        <v>444.95</v>
      </c>
      <c r="AC23" s="2"/>
      <c r="AD23" s="24"/>
      <c r="AE23" s="18"/>
      <c r="AF23" s="2"/>
      <c r="AG23" s="24"/>
      <c r="AH23" s="18"/>
      <c r="AI23" s="2"/>
      <c r="AJ23" s="15"/>
      <c r="AK23" s="15"/>
      <c r="AL23" s="2">
        <f>SUM(B23,Z23)</f>
        <v>12</v>
      </c>
      <c r="AM23" s="15">
        <f>SUM(D23,AB23)</f>
        <v>939.69</v>
      </c>
    </row>
    <row r="24" spans="1:39" x14ac:dyDescent="0.25">
      <c r="A24" s="20" t="s">
        <v>34</v>
      </c>
      <c r="B24" s="2">
        <v>132</v>
      </c>
      <c r="C24" s="21">
        <v>77.531060606060649</v>
      </c>
      <c r="D24" s="15">
        <f t="shared" si="2"/>
        <v>10234.100000000006</v>
      </c>
      <c r="E24" s="2">
        <v>2</v>
      </c>
      <c r="F24" s="21">
        <v>60</v>
      </c>
      <c r="G24" s="15">
        <f t="shared" si="6"/>
        <v>120</v>
      </c>
      <c r="H24" s="2">
        <v>11</v>
      </c>
      <c r="I24" s="24">
        <v>63.81818181818182</v>
      </c>
      <c r="J24" s="15">
        <f t="shared" si="9"/>
        <v>702</v>
      </c>
      <c r="K24" s="23">
        <v>3</v>
      </c>
      <c r="L24" s="26">
        <v>36.333333333333336</v>
      </c>
      <c r="M24" s="15">
        <f t="shared" si="10"/>
        <v>109</v>
      </c>
      <c r="N24" s="27"/>
      <c r="O24" s="24"/>
      <c r="P24" s="15"/>
      <c r="Q24" s="23"/>
      <c r="R24" s="24"/>
      <c r="S24" s="15"/>
      <c r="T24" s="2">
        <v>6</v>
      </c>
      <c r="U24" s="15">
        <v>60.824999999999996</v>
      </c>
      <c r="V24" s="15">
        <f t="shared" si="3"/>
        <v>364.95</v>
      </c>
      <c r="W24" s="2">
        <v>2</v>
      </c>
      <c r="X24" s="24">
        <v>92</v>
      </c>
      <c r="Y24" s="15">
        <f t="shared" si="1"/>
        <v>184</v>
      </c>
      <c r="Z24" s="2"/>
      <c r="AA24" s="24"/>
      <c r="AB24" s="15"/>
      <c r="AC24" s="2"/>
      <c r="AD24" s="24"/>
      <c r="AE24" s="18"/>
      <c r="AF24" s="2">
        <v>7</v>
      </c>
      <c r="AG24" s="24">
        <v>56.25</v>
      </c>
      <c r="AH24" s="18">
        <f t="shared" si="5"/>
        <v>393.75</v>
      </c>
      <c r="AI24" s="2">
        <v>30</v>
      </c>
      <c r="AJ24" s="15">
        <v>53.2</v>
      </c>
      <c r="AK24" s="15">
        <f t="shared" si="4"/>
        <v>1596</v>
      </c>
      <c r="AL24" s="23">
        <f>SUM(B24,E24,H24,K24,T24,W24,AF24,AI24)</f>
        <v>193</v>
      </c>
      <c r="AM24" s="15">
        <f>SUM(D24,G24,J24,M24,V24,Y24,AH24,AK24)</f>
        <v>13703.800000000007</v>
      </c>
    </row>
    <row r="25" spans="1:39" x14ac:dyDescent="0.25">
      <c r="A25" s="20" t="s">
        <v>35</v>
      </c>
      <c r="B25" s="2">
        <v>20</v>
      </c>
      <c r="C25" s="21">
        <v>40.191000000000003</v>
      </c>
      <c r="D25" s="15">
        <f t="shared" si="2"/>
        <v>803.82</v>
      </c>
      <c r="E25" s="2"/>
      <c r="F25" s="21"/>
      <c r="G25" s="15"/>
      <c r="H25" s="2"/>
      <c r="I25" s="24"/>
      <c r="J25" s="15"/>
      <c r="K25" s="23"/>
      <c r="L25" s="24"/>
      <c r="M25" s="15"/>
      <c r="N25" s="23"/>
      <c r="O25" s="24"/>
      <c r="P25" s="15"/>
      <c r="Q25" s="23"/>
      <c r="R25" s="24"/>
      <c r="S25" s="15"/>
      <c r="T25" s="2"/>
      <c r="U25" s="15"/>
      <c r="V25" s="15"/>
      <c r="W25" s="2"/>
      <c r="X25" s="24"/>
      <c r="Y25" s="15"/>
      <c r="Z25" s="2">
        <v>22</v>
      </c>
      <c r="AA25" s="24">
        <v>98.259090909090901</v>
      </c>
      <c r="AB25" s="15">
        <f t="shared" si="11"/>
        <v>2161.6999999999998</v>
      </c>
      <c r="AC25" s="2"/>
      <c r="AD25" s="24"/>
      <c r="AE25" s="18"/>
      <c r="AF25" s="2"/>
      <c r="AG25" s="24"/>
      <c r="AH25" s="18"/>
      <c r="AI25" s="2"/>
      <c r="AJ25" s="15"/>
      <c r="AK25" s="15"/>
      <c r="AL25" s="2">
        <f>SUM(B25,Z25)</f>
        <v>42</v>
      </c>
      <c r="AM25" s="15">
        <f>SUM(D25,AB25)</f>
        <v>2965.52</v>
      </c>
    </row>
    <row r="26" spans="1:39" x14ac:dyDescent="0.25">
      <c r="A26" s="28" t="s">
        <v>36</v>
      </c>
      <c r="B26" s="29"/>
      <c r="C26" s="30"/>
      <c r="D26" s="15"/>
      <c r="E26" s="29"/>
      <c r="F26" s="30"/>
      <c r="G26" s="15"/>
      <c r="H26" s="2"/>
      <c r="I26" s="24"/>
      <c r="J26" s="15"/>
      <c r="K26" s="23">
        <v>13</v>
      </c>
      <c r="L26" s="26">
        <v>33.857692307692304</v>
      </c>
      <c r="M26" s="15">
        <f t="shared" si="10"/>
        <v>440.15</v>
      </c>
      <c r="N26" s="23">
        <v>15</v>
      </c>
      <c r="O26" s="24">
        <v>44.4</v>
      </c>
      <c r="P26" s="15">
        <f t="shared" si="7"/>
        <v>666</v>
      </c>
      <c r="Q26" s="23">
        <v>14</v>
      </c>
      <c r="R26" s="24">
        <v>68.878571428571419</v>
      </c>
      <c r="S26" s="15">
        <f t="shared" si="0"/>
        <v>964.29999999999984</v>
      </c>
      <c r="T26" s="2"/>
      <c r="U26" s="15"/>
      <c r="V26" s="15"/>
      <c r="W26" s="2">
        <v>13</v>
      </c>
      <c r="X26" s="24">
        <v>104.84615384615384</v>
      </c>
      <c r="Y26" s="15">
        <f t="shared" si="1"/>
        <v>1363</v>
      </c>
      <c r="Z26" s="2"/>
      <c r="AA26" s="24"/>
      <c r="AB26" s="15"/>
      <c r="AC26" s="2">
        <v>8</v>
      </c>
      <c r="AD26" s="24">
        <v>95</v>
      </c>
      <c r="AE26" s="18">
        <f t="shared" si="8"/>
        <v>760</v>
      </c>
      <c r="AF26" s="2">
        <v>3</v>
      </c>
      <c r="AG26" s="24">
        <v>75</v>
      </c>
      <c r="AH26" s="18">
        <f t="shared" si="5"/>
        <v>225</v>
      </c>
      <c r="AI26" s="2">
        <v>8</v>
      </c>
      <c r="AJ26" s="15">
        <v>50.625</v>
      </c>
      <c r="AK26" s="15">
        <f t="shared" si="4"/>
        <v>405</v>
      </c>
      <c r="AL26" s="23">
        <f>SUM(K26,N26,Q26,W26,AC26,AF26,AI26)</f>
        <v>74</v>
      </c>
      <c r="AM26" s="15">
        <f>SUM(M26,P26,S26,Y26,AE26,AH26,AK26)</f>
        <v>4823.45</v>
      </c>
    </row>
    <row r="27" spans="1:39" ht="15.75" thickBot="1" x14ac:dyDescent="0.3">
      <c r="A27" s="31" t="s">
        <v>37</v>
      </c>
      <c r="B27" s="32">
        <v>50</v>
      </c>
      <c r="C27" s="33">
        <v>53.822800000000001</v>
      </c>
      <c r="D27" s="34">
        <f t="shared" si="2"/>
        <v>2691.14</v>
      </c>
      <c r="E27" s="32">
        <v>11</v>
      </c>
      <c r="F27" s="33">
        <v>42.046363636363637</v>
      </c>
      <c r="G27" s="15">
        <f t="shared" si="6"/>
        <v>462.51</v>
      </c>
      <c r="H27" s="29"/>
      <c r="I27" s="35"/>
      <c r="J27" s="15"/>
      <c r="K27" s="36"/>
      <c r="L27" s="35"/>
      <c r="M27" s="15"/>
      <c r="N27" s="36"/>
      <c r="O27" s="35"/>
      <c r="P27" s="15"/>
      <c r="Q27" s="36"/>
      <c r="R27" s="35"/>
      <c r="S27" s="15"/>
      <c r="T27" s="29">
        <v>12</v>
      </c>
      <c r="U27" s="37">
        <v>58.745833333333337</v>
      </c>
      <c r="V27" s="15">
        <f t="shared" si="3"/>
        <v>704.95</v>
      </c>
      <c r="W27" s="29"/>
      <c r="X27" s="35"/>
      <c r="Y27" s="15"/>
      <c r="Z27" s="29">
        <v>40</v>
      </c>
      <c r="AA27" s="35">
        <v>96.757000000000005</v>
      </c>
      <c r="AB27" s="15">
        <f t="shared" si="11"/>
        <v>3870.28</v>
      </c>
      <c r="AC27" s="29"/>
      <c r="AD27" s="35"/>
      <c r="AE27" s="18"/>
      <c r="AF27" s="29">
        <v>37</v>
      </c>
      <c r="AG27" s="35">
        <v>72.892857142857096</v>
      </c>
      <c r="AH27" s="18">
        <f t="shared" si="5"/>
        <v>2697.0357142857124</v>
      </c>
      <c r="AI27" s="29">
        <v>10</v>
      </c>
      <c r="AJ27" s="37">
        <v>75.900000000000006</v>
      </c>
      <c r="AK27" s="15">
        <f t="shared" si="4"/>
        <v>759</v>
      </c>
      <c r="AL27" s="29">
        <f>SUM(B27,E27,T27,Z27,AF27,AI27)</f>
        <v>160</v>
      </c>
      <c r="AM27" s="37">
        <f>SUM(D27,G27,V27,AB27,AH27,AK27)</f>
        <v>11184.915714285711</v>
      </c>
    </row>
    <row r="28" spans="1:39" ht="15.75" thickBot="1" x14ac:dyDescent="0.3">
      <c r="A28" s="38" t="s">
        <v>11</v>
      </c>
      <c r="B28" s="39">
        <f>SUM(B3:B27)</f>
        <v>891</v>
      </c>
      <c r="C28" s="40">
        <v>84.905869248035529</v>
      </c>
      <c r="D28" s="40">
        <f>SUM(D3:D27)</f>
        <v>75651.129499999995</v>
      </c>
      <c r="E28" s="39">
        <f>SUM(E3:E27)</f>
        <v>79</v>
      </c>
      <c r="F28" s="40">
        <v>51.814810126582252</v>
      </c>
      <c r="G28" s="41">
        <f>SUM(G3:G27)</f>
        <v>4093.37</v>
      </c>
      <c r="H28" s="42">
        <f>SUM(H3:H27)</f>
        <v>52</v>
      </c>
      <c r="I28" s="43">
        <v>63.92307692307692</v>
      </c>
      <c r="J28" s="43">
        <f>SUM(J3:J27)</f>
        <v>3324</v>
      </c>
      <c r="K28" s="44">
        <v>18</v>
      </c>
      <c r="L28" s="43">
        <v>34.644444444444439</v>
      </c>
      <c r="M28" s="43">
        <f>SUM(M3:M27)</f>
        <v>623.59999999999991</v>
      </c>
      <c r="N28" s="44">
        <f>SUM(N7:N27)</f>
        <v>40</v>
      </c>
      <c r="O28" s="43">
        <v>45.475000000000001</v>
      </c>
      <c r="P28" s="43">
        <f>SUM(P3:P27)</f>
        <v>1819</v>
      </c>
      <c r="Q28" s="44">
        <f>SUM(Q3:Q27)</f>
        <v>54</v>
      </c>
      <c r="R28" s="43">
        <v>45.637962962962959</v>
      </c>
      <c r="S28" s="43">
        <f>SUM(S3:S27)</f>
        <v>2464.4499999999998</v>
      </c>
      <c r="T28" s="42">
        <f>SUM(T3:T27)</f>
        <v>92</v>
      </c>
      <c r="U28" s="43">
        <v>60.247282608695649</v>
      </c>
      <c r="V28" s="43">
        <f>SUM(V3:V27)</f>
        <v>5542.75</v>
      </c>
      <c r="W28" s="42">
        <f>SUM(W3:W27)</f>
        <v>81</v>
      </c>
      <c r="X28" s="43">
        <v>105.63679012345679</v>
      </c>
      <c r="Y28" s="43">
        <f>SUM(Y3:Y27)</f>
        <v>8556.58</v>
      </c>
      <c r="Z28" s="42">
        <f>SUM(Z23:Z27)</f>
        <v>67</v>
      </c>
      <c r="AA28" s="43">
        <v>96.670597014925377</v>
      </c>
      <c r="AB28" s="43">
        <f>SUM(AB3:AB27)</f>
        <v>6476.93</v>
      </c>
      <c r="AC28" s="42">
        <f>SUM(AC5:AC27)</f>
        <v>100</v>
      </c>
      <c r="AD28" s="43">
        <v>95.3</v>
      </c>
      <c r="AE28" s="43">
        <f>SUM(AE3:AE27)</f>
        <v>9530</v>
      </c>
      <c r="AF28" s="42">
        <f>SUM(AF3:AF27)</f>
        <v>132</v>
      </c>
      <c r="AG28" s="43">
        <v>65.42</v>
      </c>
      <c r="AH28" s="43">
        <f>SUM(AH3:AH27)</f>
        <v>8635.7857142857119</v>
      </c>
      <c r="AI28" s="44">
        <f>SUM(AI3:AI27)</f>
        <v>643</v>
      </c>
      <c r="AJ28" s="43">
        <v>60.676516329704512</v>
      </c>
      <c r="AK28" s="43">
        <f>SUM(AK3:AK27)</f>
        <v>39015</v>
      </c>
      <c r="AL28" s="44">
        <f>SUM(AL3:AL27)</f>
        <v>2249</v>
      </c>
      <c r="AM28" s="43">
        <f>SUM(AM3:AM27)</f>
        <v>165732.59521428574</v>
      </c>
    </row>
    <row r="29" spans="1:39" x14ac:dyDescent="0.25">
      <c r="B29" s="45">
        <f>B28*C28</f>
        <v>75651.129499999661</v>
      </c>
      <c r="C29" s="45"/>
      <c r="D29" s="3">
        <f>SUM(B28,E28)</f>
        <v>970</v>
      </c>
      <c r="E29" s="45">
        <f>E28*F28</f>
        <v>4093.3699999999981</v>
      </c>
      <c r="F29" s="46">
        <f>B29+E29</f>
        <v>79744.499499999656</v>
      </c>
      <c r="G29" s="46"/>
      <c r="H29" s="45">
        <f>H28*I28</f>
        <v>3324</v>
      </c>
      <c r="I29" s="45"/>
      <c r="J29" s="45"/>
      <c r="K29" s="45">
        <f>K28*L28</f>
        <v>623.59999999999991</v>
      </c>
      <c r="L29" s="45"/>
      <c r="M29" s="45"/>
      <c r="N29" s="45">
        <f>N28*O28</f>
        <v>1819</v>
      </c>
      <c r="O29" s="45"/>
      <c r="P29" s="45"/>
      <c r="Q29" s="45">
        <f>Q28*R28</f>
        <v>2464.4499999999998</v>
      </c>
      <c r="R29" s="45"/>
      <c r="S29" s="45"/>
      <c r="T29" s="45">
        <f>T28*U28</f>
        <v>5542.75</v>
      </c>
      <c r="U29" s="45"/>
      <c r="V29" s="45"/>
      <c r="W29" s="45">
        <f>W28*X28</f>
        <v>8556.58</v>
      </c>
      <c r="X29" s="45"/>
      <c r="Y29" s="45"/>
      <c r="Z29" s="45">
        <f>Z28*AA28</f>
        <v>6476.93</v>
      </c>
      <c r="AA29" s="45"/>
      <c r="AB29" s="45"/>
      <c r="AC29" s="45">
        <f>AC28*AD28</f>
        <v>9530</v>
      </c>
      <c r="AD29" s="45"/>
      <c r="AE29" s="45"/>
      <c r="AF29" s="45">
        <f>AF28*AG28</f>
        <v>8635.44</v>
      </c>
      <c r="AG29" s="45"/>
      <c r="AH29" s="3">
        <f>SUM(AF28,AI28)</f>
        <v>775</v>
      </c>
      <c r="AI29" s="45">
        <f>AI28*AJ28</f>
        <v>39015</v>
      </c>
      <c r="AJ29" s="46">
        <f>AF29+AI29</f>
        <v>47650.44</v>
      </c>
      <c r="AK29" s="46"/>
    </row>
    <row r="32" spans="1:39" x14ac:dyDescent="0.25">
      <c r="A32" s="4" t="s">
        <v>1</v>
      </c>
      <c r="B32" s="46">
        <v>79744.499499999656</v>
      </c>
      <c r="C32" s="47">
        <f>B32*1.3</f>
        <v>103667.84934999955</v>
      </c>
      <c r="D32">
        <f>B32*1.35</f>
        <v>107655.07432499954</v>
      </c>
      <c r="E32">
        <f>B32*1.4</f>
        <v>111642.29929999952</v>
      </c>
      <c r="F32">
        <f>B32*1.45</f>
        <v>115629.52427499949</v>
      </c>
    </row>
    <row r="33" spans="1:6" x14ac:dyDescent="0.25">
      <c r="A33" s="4" t="s">
        <v>2</v>
      </c>
      <c r="B33">
        <v>3324</v>
      </c>
      <c r="C33" s="47">
        <f t="shared" ref="C33:C41" si="12">B33*1.3</f>
        <v>4321.2</v>
      </c>
      <c r="D33">
        <f t="shared" ref="D33:D41" si="13">B33*1.35</f>
        <v>4487.4000000000005</v>
      </c>
      <c r="E33">
        <f t="shared" ref="E33:E41" si="14">B33*1.4</f>
        <v>4653.5999999999995</v>
      </c>
      <c r="F33">
        <f t="shared" ref="F33:F41" si="15">B33*1.45</f>
        <v>4819.8</v>
      </c>
    </row>
    <row r="34" spans="1:6" x14ac:dyDescent="0.25">
      <c r="A34" s="4" t="s">
        <v>3</v>
      </c>
      <c r="B34">
        <v>623.59999999999991</v>
      </c>
      <c r="C34" s="47">
        <f t="shared" si="12"/>
        <v>810.68</v>
      </c>
      <c r="D34">
        <f t="shared" si="13"/>
        <v>841.8599999999999</v>
      </c>
      <c r="E34">
        <f t="shared" si="14"/>
        <v>873.03999999999985</v>
      </c>
      <c r="F34">
        <f t="shared" si="15"/>
        <v>904.2199999999998</v>
      </c>
    </row>
    <row r="35" spans="1:6" x14ac:dyDescent="0.25">
      <c r="A35" s="4" t="s">
        <v>4</v>
      </c>
      <c r="B35">
        <v>1819</v>
      </c>
      <c r="C35" s="47">
        <f t="shared" si="12"/>
        <v>2364.7000000000003</v>
      </c>
      <c r="D35">
        <f t="shared" si="13"/>
        <v>2455.65</v>
      </c>
      <c r="E35">
        <f t="shared" si="14"/>
        <v>2546.6</v>
      </c>
      <c r="F35">
        <f t="shared" si="15"/>
        <v>2637.5499999999997</v>
      </c>
    </row>
    <row r="36" spans="1:6" x14ac:dyDescent="0.25">
      <c r="A36" s="4" t="s">
        <v>5</v>
      </c>
      <c r="B36">
        <v>2464.4499999999998</v>
      </c>
      <c r="C36" s="47">
        <f t="shared" si="12"/>
        <v>3203.7849999999999</v>
      </c>
      <c r="D36">
        <f t="shared" si="13"/>
        <v>3327.0075000000002</v>
      </c>
      <c r="E36">
        <f t="shared" si="14"/>
        <v>3450.2299999999996</v>
      </c>
      <c r="F36">
        <f t="shared" si="15"/>
        <v>3573.4524999999994</v>
      </c>
    </row>
    <row r="37" spans="1:6" x14ac:dyDescent="0.25">
      <c r="A37" s="4" t="s">
        <v>6</v>
      </c>
      <c r="B37">
        <v>5542.75</v>
      </c>
      <c r="C37" s="47">
        <f t="shared" si="12"/>
        <v>7205.5749999999998</v>
      </c>
      <c r="D37">
        <f t="shared" si="13"/>
        <v>7482.7125000000005</v>
      </c>
      <c r="E37">
        <f t="shared" si="14"/>
        <v>7759.8499999999995</v>
      </c>
      <c r="F37">
        <f t="shared" si="15"/>
        <v>8036.9875000000002</v>
      </c>
    </row>
    <row r="38" spans="1:6" x14ac:dyDescent="0.25">
      <c r="A38" s="4" t="s">
        <v>7</v>
      </c>
      <c r="B38">
        <v>8556.58</v>
      </c>
      <c r="C38" s="47">
        <f t="shared" si="12"/>
        <v>11123.554</v>
      </c>
      <c r="D38">
        <f t="shared" si="13"/>
        <v>11551.383</v>
      </c>
      <c r="E38">
        <f t="shared" si="14"/>
        <v>11979.212</v>
      </c>
      <c r="F38">
        <f t="shared" si="15"/>
        <v>12407.040999999999</v>
      </c>
    </row>
    <row r="39" spans="1:6" x14ac:dyDescent="0.25">
      <c r="A39" s="4" t="s">
        <v>8</v>
      </c>
      <c r="B39">
        <v>6476.93</v>
      </c>
      <c r="C39" s="47">
        <f t="shared" si="12"/>
        <v>8420.009</v>
      </c>
      <c r="D39">
        <f t="shared" si="13"/>
        <v>8743.8555000000015</v>
      </c>
      <c r="E39">
        <f t="shared" si="14"/>
        <v>9067.7019999999993</v>
      </c>
      <c r="F39">
        <f t="shared" si="15"/>
        <v>9391.5485000000008</v>
      </c>
    </row>
    <row r="40" spans="1:6" x14ac:dyDescent="0.25">
      <c r="A40" s="4" t="s">
        <v>9</v>
      </c>
      <c r="B40">
        <v>9530</v>
      </c>
      <c r="C40" s="47">
        <f t="shared" si="12"/>
        <v>12389</v>
      </c>
      <c r="D40">
        <f t="shared" si="13"/>
        <v>12865.5</v>
      </c>
      <c r="E40">
        <f t="shared" si="14"/>
        <v>13342</v>
      </c>
      <c r="F40">
        <f t="shared" si="15"/>
        <v>13818.5</v>
      </c>
    </row>
    <row r="41" spans="1:6" ht="15.75" thickBot="1" x14ac:dyDescent="0.3">
      <c r="A41" s="5" t="s">
        <v>10</v>
      </c>
      <c r="B41">
        <v>47650.44</v>
      </c>
      <c r="C41" s="47">
        <f t="shared" si="12"/>
        <v>61945.572000000007</v>
      </c>
      <c r="D41">
        <f t="shared" si="13"/>
        <v>64328.094000000005</v>
      </c>
      <c r="E41">
        <f t="shared" si="14"/>
        <v>66710.615999999995</v>
      </c>
      <c r="F41">
        <f t="shared" si="15"/>
        <v>69093.138000000006</v>
      </c>
    </row>
    <row r="42" spans="1:6" ht="15.75" thickTop="1" x14ac:dyDescent="0.25"/>
    <row r="45" spans="1:6" x14ac:dyDescent="0.25">
      <c r="B45" s="15">
        <v>2907.7</v>
      </c>
      <c r="C45">
        <f>B45*1.3</f>
        <v>3780.0099999999998</v>
      </c>
      <c r="D45">
        <f>B45*1.35</f>
        <v>3925.395</v>
      </c>
      <c r="E45">
        <f>B45*1.4</f>
        <v>4070.7799999999993</v>
      </c>
      <c r="F45">
        <f>B45*1.45</f>
        <v>4216.165</v>
      </c>
    </row>
    <row r="46" spans="1:6" x14ac:dyDescent="0.25">
      <c r="B46" s="15">
        <v>1059.5</v>
      </c>
      <c r="C46">
        <f t="shared" ref="C46:C69" si="16">B46*1.3</f>
        <v>1377.3500000000001</v>
      </c>
      <c r="D46">
        <f t="shared" ref="D46:D69" si="17">B46*1.35</f>
        <v>1430.325</v>
      </c>
      <c r="E46">
        <f t="shared" ref="E46:E69" si="18">B46*1.4</f>
        <v>1483.3</v>
      </c>
      <c r="F46">
        <f t="shared" ref="F46:F69" si="19">B46*1.45</f>
        <v>1536.2749999999999</v>
      </c>
    </row>
    <row r="47" spans="1:6" x14ac:dyDescent="0.25">
      <c r="B47" s="15">
        <v>2993.9000000000005</v>
      </c>
      <c r="C47">
        <f t="shared" si="16"/>
        <v>3892.0700000000006</v>
      </c>
      <c r="D47">
        <f t="shared" si="17"/>
        <v>4041.7650000000008</v>
      </c>
      <c r="E47">
        <f t="shared" si="18"/>
        <v>4191.4600000000009</v>
      </c>
      <c r="F47">
        <f t="shared" si="19"/>
        <v>4341.1550000000007</v>
      </c>
    </row>
    <row r="48" spans="1:6" x14ac:dyDescent="0.25">
      <c r="B48" s="15">
        <v>2215.9</v>
      </c>
      <c r="C48">
        <f t="shared" si="16"/>
        <v>2880.67</v>
      </c>
      <c r="D48">
        <f t="shared" si="17"/>
        <v>2991.4650000000001</v>
      </c>
      <c r="E48">
        <f t="shared" si="18"/>
        <v>3102.2599999999998</v>
      </c>
      <c r="F48">
        <f t="shared" si="19"/>
        <v>3213.0549999999998</v>
      </c>
    </row>
    <row r="49" spans="2:6" x14ac:dyDescent="0.25">
      <c r="B49" s="15">
        <v>6183.4</v>
      </c>
      <c r="C49">
        <f t="shared" si="16"/>
        <v>8038.42</v>
      </c>
      <c r="D49">
        <f t="shared" si="17"/>
        <v>8347.59</v>
      </c>
      <c r="E49">
        <f t="shared" si="18"/>
        <v>8656.7599999999984</v>
      </c>
      <c r="F49">
        <f t="shared" si="19"/>
        <v>8965.9299999999985</v>
      </c>
    </row>
    <row r="50" spans="2:6" x14ac:dyDescent="0.25">
      <c r="B50" s="15">
        <v>11246.6</v>
      </c>
      <c r="C50">
        <f t="shared" si="16"/>
        <v>14620.580000000002</v>
      </c>
      <c r="D50">
        <f t="shared" si="17"/>
        <v>15182.910000000002</v>
      </c>
      <c r="E50">
        <f t="shared" si="18"/>
        <v>15745.24</v>
      </c>
      <c r="F50">
        <f t="shared" si="19"/>
        <v>16307.57</v>
      </c>
    </row>
    <row r="51" spans="2:6" x14ac:dyDescent="0.25">
      <c r="B51" s="15">
        <v>992.5</v>
      </c>
      <c r="C51">
        <f t="shared" si="16"/>
        <v>1290.25</v>
      </c>
      <c r="D51">
        <f t="shared" si="17"/>
        <v>1339.875</v>
      </c>
      <c r="E51">
        <f t="shared" si="18"/>
        <v>1389.5</v>
      </c>
      <c r="F51">
        <f t="shared" si="19"/>
        <v>1439.125</v>
      </c>
    </row>
    <row r="52" spans="2:6" x14ac:dyDescent="0.25">
      <c r="B52" s="15">
        <v>2270</v>
      </c>
      <c r="C52">
        <f t="shared" si="16"/>
        <v>2951</v>
      </c>
      <c r="D52">
        <f t="shared" si="17"/>
        <v>3064.5</v>
      </c>
      <c r="E52">
        <f t="shared" si="18"/>
        <v>3178</v>
      </c>
      <c r="F52">
        <f t="shared" si="19"/>
        <v>3291.5</v>
      </c>
    </row>
    <row r="53" spans="2:6" x14ac:dyDescent="0.25">
      <c r="B53" s="15">
        <v>26565.879999999997</v>
      </c>
      <c r="C53">
        <f t="shared" si="16"/>
        <v>34535.644</v>
      </c>
      <c r="D53">
        <f t="shared" si="17"/>
        <v>35863.938000000002</v>
      </c>
      <c r="E53">
        <f t="shared" si="18"/>
        <v>37192.231999999996</v>
      </c>
      <c r="F53">
        <f t="shared" si="19"/>
        <v>38520.525999999998</v>
      </c>
    </row>
    <row r="54" spans="2:6" x14ac:dyDescent="0.25">
      <c r="B54" s="15">
        <v>14740.5</v>
      </c>
      <c r="C54">
        <f t="shared" si="16"/>
        <v>19162.650000000001</v>
      </c>
      <c r="D54">
        <f t="shared" si="17"/>
        <v>19899.675000000003</v>
      </c>
      <c r="E54">
        <f t="shared" si="18"/>
        <v>20636.699999999997</v>
      </c>
      <c r="F54">
        <f t="shared" si="19"/>
        <v>21373.724999999999</v>
      </c>
    </row>
    <row r="55" spans="2:6" x14ac:dyDescent="0.25">
      <c r="B55" s="15">
        <v>5518.4500000000007</v>
      </c>
      <c r="C55">
        <f t="shared" si="16"/>
        <v>7173.9850000000015</v>
      </c>
      <c r="D55">
        <f t="shared" si="17"/>
        <v>7449.9075000000012</v>
      </c>
      <c r="E55">
        <f t="shared" si="18"/>
        <v>7725.8300000000008</v>
      </c>
      <c r="F55">
        <f t="shared" si="19"/>
        <v>8001.7525000000005</v>
      </c>
    </row>
    <row r="56" spans="2:6" x14ac:dyDescent="0.25">
      <c r="B56" s="15">
        <v>17252.55</v>
      </c>
      <c r="C56">
        <f t="shared" si="16"/>
        <v>22428.314999999999</v>
      </c>
      <c r="D56">
        <f t="shared" si="17"/>
        <v>23290.942500000001</v>
      </c>
      <c r="E56">
        <f t="shared" si="18"/>
        <v>24153.569999999996</v>
      </c>
      <c r="F56">
        <f t="shared" si="19"/>
        <v>25016.197499999998</v>
      </c>
    </row>
    <row r="57" spans="2:6" x14ac:dyDescent="0.25">
      <c r="B57" s="15">
        <v>380</v>
      </c>
      <c r="C57">
        <f t="shared" si="16"/>
        <v>494</v>
      </c>
      <c r="D57">
        <f t="shared" si="17"/>
        <v>513</v>
      </c>
      <c r="E57">
        <f t="shared" si="18"/>
        <v>532</v>
      </c>
      <c r="F57">
        <f t="shared" si="19"/>
        <v>551</v>
      </c>
    </row>
    <row r="58" spans="2:6" x14ac:dyDescent="0.25">
      <c r="B58" s="15">
        <v>3995.2000000000003</v>
      </c>
      <c r="C58">
        <f t="shared" si="16"/>
        <v>5193.76</v>
      </c>
      <c r="D58">
        <f t="shared" si="17"/>
        <v>5393.52</v>
      </c>
      <c r="E58">
        <f t="shared" si="18"/>
        <v>5593.28</v>
      </c>
      <c r="F58">
        <f t="shared" si="19"/>
        <v>5793.04</v>
      </c>
    </row>
    <row r="59" spans="2:6" x14ac:dyDescent="0.25">
      <c r="B59" s="15">
        <v>1404.3</v>
      </c>
      <c r="C59">
        <f t="shared" si="16"/>
        <v>1825.59</v>
      </c>
      <c r="D59">
        <f t="shared" si="17"/>
        <v>1895.8050000000001</v>
      </c>
      <c r="E59">
        <f t="shared" si="18"/>
        <v>1966.0199999999998</v>
      </c>
      <c r="F59">
        <f t="shared" si="19"/>
        <v>2036.2349999999999</v>
      </c>
    </row>
    <row r="60" spans="2:6" x14ac:dyDescent="0.25">
      <c r="B60" s="15">
        <v>425.88</v>
      </c>
      <c r="C60">
        <f t="shared" si="16"/>
        <v>553.64400000000001</v>
      </c>
      <c r="D60">
        <f t="shared" si="17"/>
        <v>574.93799999999999</v>
      </c>
      <c r="E60">
        <f t="shared" si="18"/>
        <v>596.23199999999997</v>
      </c>
      <c r="F60">
        <f t="shared" si="19"/>
        <v>617.52599999999995</v>
      </c>
    </row>
    <row r="61" spans="2:6" x14ac:dyDescent="0.25">
      <c r="B61" s="15">
        <v>13030.539999999997</v>
      </c>
      <c r="C61">
        <f t="shared" si="16"/>
        <v>16939.701999999997</v>
      </c>
      <c r="D61">
        <f t="shared" si="17"/>
        <v>17591.228999999996</v>
      </c>
      <c r="E61">
        <f t="shared" si="18"/>
        <v>18242.755999999994</v>
      </c>
      <c r="F61">
        <f t="shared" si="19"/>
        <v>18894.282999999996</v>
      </c>
    </row>
    <row r="62" spans="2:6" x14ac:dyDescent="0.25">
      <c r="B62" s="15">
        <v>2139.2200000000003</v>
      </c>
      <c r="C62">
        <f t="shared" si="16"/>
        <v>2780.9860000000003</v>
      </c>
      <c r="D62">
        <f t="shared" si="17"/>
        <v>2887.9470000000006</v>
      </c>
      <c r="E62">
        <f t="shared" si="18"/>
        <v>2994.9080000000004</v>
      </c>
      <c r="F62">
        <f t="shared" si="19"/>
        <v>3101.8690000000001</v>
      </c>
    </row>
    <row r="63" spans="2:6" x14ac:dyDescent="0.25">
      <c r="B63" s="15">
        <v>12894.899999999998</v>
      </c>
      <c r="C63">
        <f t="shared" si="16"/>
        <v>16763.37</v>
      </c>
      <c r="D63">
        <f t="shared" si="17"/>
        <v>17408.114999999998</v>
      </c>
      <c r="E63">
        <f t="shared" si="18"/>
        <v>18052.859999999997</v>
      </c>
      <c r="F63">
        <f t="shared" si="19"/>
        <v>18697.604999999996</v>
      </c>
    </row>
    <row r="64" spans="2:6" x14ac:dyDescent="0.25">
      <c r="B64" s="15">
        <v>3898.2994999999983</v>
      </c>
      <c r="C64">
        <f t="shared" si="16"/>
        <v>5067.7893499999982</v>
      </c>
      <c r="D64">
        <f t="shared" si="17"/>
        <v>5262.7043249999979</v>
      </c>
      <c r="E64">
        <f t="shared" si="18"/>
        <v>5457.6192999999976</v>
      </c>
      <c r="F64">
        <f t="shared" si="19"/>
        <v>5652.5342749999973</v>
      </c>
    </row>
    <row r="65" spans="2:6" x14ac:dyDescent="0.25">
      <c r="B65" s="15">
        <v>939.69</v>
      </c>
      <c r="C65">
        <f t="shared" si="16"/>
        <v>1221.5970000000002</v>
      </c>
      <c r="D65">
        <f t="shared" si="17"/>
        <v>1268.5815000000002</v>
      </c>
      <c r="E65">
        <f t="shared" si="18"/>
        <v>1315.566</v>
      </c>
      <c r="F65">
        <f t="shared" si="19"/>
        <v>1362.5505000000001</v>
      </c>
    </row>
    <row r="66" spans="2:6" x14ac:dyDescent="0.25">
      <c r="B66" s="15">
        <v>13703.800000000007</v>
      </c>
      <c r="C66">
        <f t="shared" si="16"/>
        <v>17814.94000000001</v>
      </c>
      <c r="D66">
        <f t="shared" si="17"/>
        <v>18500.130000000008</v>
      </c>
      <c r="E66">
        <f t="shared" si="18"/>
        <v>19185.320000000007</v>
      </c>
      <c r="F66">
        <f t="shared" si="19"/>
        <v>19870.510000000009</v>
      </c>
    </row>
    <row r="67" spans="2:6" x14ac:dyDescent="0.25">
      <c r="B67" s="15">
        <v>2965.52</v>
      </c>
      <c r="C67">
        <f t="shared" si="16"/>
        <v>3855.1759999999999</v>
      </c>
      <c r="D67">
        <f t="shared" si="17"/>
        <v>4003.4520000000002</v>
      </c>
      <c r="E67">
        <f t="shared" si="18"/>
        <v>4151.7280000000001</v>
      </c>
      <c r="F67">
        <f t="shared" si="19"/>
        <v>4300.0039999999999</v>
      </c>
    </row>
    <row r="68" spans="2:6" x14ac:dyDescent="0.25">
      <c r="B68" s="15">
        <v>4823.45</v>
      </c>
      <c r="C68">
        <f t="shared" si="16"/>
        <v>6270.4849999999997</v>
      </c>
      <c r="D68">
        <f t="shared" si="17"/>
        <v>6511.6575000000003</v>
      </c>
      <c r="E68">
        <f t="shared" si="18"/>
        <v>6752.829999999999</v>
      </c>
      <c r="F68">
        <f t="shared" si="19"/>
        <v>6994.0024999999996</v>
      </c>
    </row>
    <row r="69" spans="2:6" x14ac:dyDescent="0.25">
      <c r="B69" s="37">
        <v>11184.915714285711</v>
      </c>
      <c r="C69">
        <f t="shared" si="16"/>
        <v>14540.390428571425</v>
      </c>
      <c r="D69">
        <f t="shared" si="17"/>
        <v>15099.636214285711</v>
      </c>
      <c r="E69">
        <f t="shared" si="18"/>
        <v>15658.881999999994</v>
      </c>
      <c r="F69">
        <f t="shared" si="19"/>
        <v>16218.127785714281</v>
      </c>
    </row>
  </sheetData>
  <mergeCells count="12">
    <mergeCell ref="AL1:AM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FF55C28FB8864DB7767D2725AD1DAE" ma:contentTypeVersion="0" ma:contentTypeDescription="Create a new document." ma:contentTypeScope="" ma:versionID="e09ea0a38d9d2e26461994fee7cbb5c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DFFE82A-BA57-4394-A183-24A2D1C8B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645464-4844-4542-9029-A1680EB49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D7CA945-49F0-4AA0-816F-EFCBBA44EC7E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Offer Summary</vt:lpstr>
      <vt:lpstr>Instructions</vt:lpstr>
      <vt:lpstr>Level A FTE 4yr 1-5,000 &amp; K-12 </vt:lpstr>
      <vt:lpstr>Level B FTE 4yr 5,001-15,000</vt:lpstr>
      <vt:lpstr>Level C FTE 4yr 15,001-25,000</vt:lpstr>
      <vt:lpstr>Level D FTE 4yr 25,001-35,000</vt:lpstr>
      <vt:lpstr>Level E FTE 4yr 35,001+</vt:lpstr>
      <vt:lpstr>Sheet1</vt:lpstr>
    </vt:vector>
  </TitlesOfParts>
  <Company>Oxford University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Megan;Wall, Jessica</dc:creator>
  <cp:lastModifiedBy>Celeste</cp:lastModifiedBy>
  <dcterms:created xsi:type="dcterms:W3CDTF">2012-08-30T20:18:54Z</dcterms:created>
  <dcterms:modified xsi:type="dcterms:W3CDTF">2013-11-20T20:45:49Z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0x010100F1FF55C28FB8864DB7767D2725AD1DAE</vt:lpwstr>
  </property>
</Properties>
</file>